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dora" sheetId="1" state="visible" r:id="rId1"/>
    <sheet name="Año a año" sheetId="2" state="visible" r:id="rId2"/>
    <sheet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14">
    <font>
      <name val="Calibri"/>
      <family val="2"/>
      <color theme="1"/>
      <sz val="11"/>
      <scheme val="minor"/>
    </font>
    <font>
      <b val="1"/>
      <color rgb="001F1F1F"/>
      <sz val="16"/>
    </font>
    <font>
      <color rgb="006B7280"/>
      <sz val="10"/>
    </font>
    <font>
      <i val="1"/>
      <color rgb="00C2410C"/>
      <sz val="9"/>
    </font>
    <font>
      <color rgb="006B7280"/>
      <sz val="8"/>
    </font>
    <font>
      <b val="1"/>
      <color rgb="00C2410C"/>
      <sz val="11"/>
    </font>
    <font>
      <b val="1"/>
      <color rgb="009A3412"/>
    </font>
    <font>
      <color rgb="006B7280"/>
      <sz val="9"/>
    </font>
    <font>
      <b val="1"/>
    </font>
    <font>
      <b val="1"/>
      <sz val="13"/>
    </font>
    <font>
      <b val="1"/>
      <color rgb="001F1F1F"/>
      <sz val="14"/>
    </font>
    <font>
      <b val="1"/>
      <color rgb="00FFFFFF"/>
    </font>
    <font>
      <b val="1"/>
      <sz val="14"/>
    </font>
    <font>
      <color rgb="00374151"/>
      <sz val="10"/>
    </font>
  </fonts>
  <fills count="6">
    <fill>
      <patternFill/>
    </fill>
    <fill>
      <patternFill patternType="gray125"/>
    </fill>
    <fill>
      <patternFill patternType="solid">
        <fgColor rgb="00FDE9D9"/>
      </patternFill>
    </fill>
    <fill>
      <patternFill patternType="solid">
        <fgColor rgb="00E7F4EA"/>
      </patternFill>
    </fill>
    <fill>
      <patternFill patternType="solid">
        <fgColor rgb="00F3F4F6"/>
      </patternFill>
    </fill>
    <fill>
      <patternFill patternType="solid">
        <fgColor rgb="001F1F1F"/>
      </patternFill>
    </fill>
  </fills>
  <borders count="4">
    <border>
      <left/>
      <right/>
      <top/>
      <bottom/>
      <diagonal/>
    </border>
    <border>
      <bottom style="thin">
        <color rgb="00C2410C"/>
      </bottom>
    </border>
    <border>
      <left style="thin">
        <color rgb="00E8A87C"/>
      </left>
      <right style="thin">
        <color rgb="00E8A87C"/>
      </right>
      <top style="thin">
        <color rgb="00E8A87C"/>
      </top>
      <bottom style="thin">
        <color rgb="00E8A87C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1" pivotButton="0" quotePrefix="0" xfId="0"/>
    <xf numFmtId="0" fontId="0" fillId="0" borderId="1" pivotButton="0" quotePrefix="0" xfId="0"/>
    <xf numFmtId="4" fontId="6" fillId="2" borderId="2" pivotButton="0" quotePrefix="0" xfId="0"/>
    <xf numFmtId="10" fontId="6" fillId="2" borderId="2" pivotButton="0" quotePrefix="0" xfId="0"/>
    <xf numFmtId="0" fontId="7" fillId="0" borderId="0" pivotButton="0" quotePrefix="0" xfId="0"/>
    <xf numFmtId="164" fontId="6" fillId="2" borderId="2" pivotButton="0" quotePrefix="0" xfId="0"/>
    <xf numFmtId="0" fontId="8" fillId="0" borderId="0" pivotButton="0" quotePrefix="0" xfId="0"/>
    <xf numFmtId="4" fontId="9" fillId="3" borderId="0" applyAlignment="1" pivotButton="0" quotePrefix="0" xfId="0">
      <alignment horizontal="right"/>
    </xf>
    <xf numFmtId="10" fontId="9" fillId="3" borderId="0" applyAlignment="1" pivotButton="0" quotePrefix="0" xfId="0">
      <alignment horizontal="right"/>
    </xf>
    <xf numFmtId="10" fontId="0" fillId="4" borderId="0" applyAlignment="1" pivotButton="0" quotePrefix="0" xfId="0">
      <alignment horizontal="right"/>
    </xf>
    <xf numFmtId="4" fontId="0" fillId="4" borderId="0" applyAlignment="1" pivotButton="0" quotePrefix="0" xfId="0">
      <alignment horizontal="right"/>
    </xf>
    <xf numFmtId="164" fontId="0" fillId="4" borderId="0" applyAlignment="1" pivotButton="0" quotePrefix="0" xfId="0">
      <alignment horizontal="right"/>
    </xf>
    <xf numFmtId="0" fontId="10" fillId="0" borderId="0" pivotButton="0" quotePrefix="0" xfId="0"/>
    <xf numFmtId="0" fontId="11" fillId="5" borderId="0" applyAlignment="1" pivotButton="0" quotePrefix="0" xfId="0">
      <alignment horizontal="center" vertical="center" wrapText="1"/>
    </xf>
    <xf numFmtId="4" fontId="0" fillId="0" borderId="3" pivotButton="0" quotePrefix="0" xfId="0"/>
    <xf numFmtId="0" fontId="12" fillId="0" borderId="0" pivotButton="0" quotePrefix="0" xfId="0"/>
    <xf numFmtId="0" fontId="0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Tu dinero en dinero de hoy</a:t>
            </a:r>
          </a:p>
        </rich>
      </tx>
    </title>
    <plotArea>
      <lineChart>
        <grouping val="standard"/>
        <ser>
          <idx val="0"/>
          <order val="0"/>
          <tx>
            <strRef>
              <f>'Año a año'!B5</f>
            </strRef>
          </tx>
          <spPr>
            <a:ln w="22000"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'Año a año'!$A$6:$A$36</f>
            </numRef>
          </cat>
          <val>
            <numRef>
              <f>'Año a año'!$B$6:$B$36</f>
            </numRef>
          </val>
          <smooth val="0"/>
        </ser>
        <ser>
          <idx val="1"/>
          <order val="1"/>
          <tx>
            <strRef>
              <f>'Año a año'!C5</f>
            </strRef>
          </tx>
          <spPr>
            <a:ln w="22000"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'Año a año'!$A$6:$A$36</f>
            </numRef>
          </cat>
          <val>
            <numRef>
              <f>'Año a año'!$C$6:$C$36</f>
            </numRef>
          </val>
          <smooth val="0"/>
        </ser>
        <ser>
          <idx val="2"/>
          <order val="2"/>
          <tx>
            <strRef>
              <f>'Año a año'!D5</f>
            </strRef>
          </tx>
          <spPr>
            <a:ln w="22000"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'Año a año'!$A$6:$A$36</f>
            </numRef>
          </cat>
          <val>
            <numRef>
              <f>'Año a año'!$D$6:$D$36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Año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5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21"/>
  <sheetViews>
    <sheetView showGridLines="0" tabSelected="1" workbookViewId="0">
      <selection activeCell="A1" sqref="A1"/>
    </sheetView>
  </sheetViews>
  <sheetFormatPr baseColWidth="8" defaultRowHeight="15"/>
  <cols>
    <col width="2" customWidth="1" min="1" max="1"/>
    <col width="50" customWidth="1" min="2" max="2"/>
    <col width="18" customWidth="1" min="3" max="3"/>
    <col width="66" customWidth="1" min="4" max="4"/>
  </cols>
  <sheetData>
    <row r="2">
      <c r="B2" s="1" t="inlineStr">
        <is>
          <t>Inflación: cuánto valdrá tu dinero</t>
        </is>
      </c>
      <c r="D2" s="2" t="inlineStr">
        <is>
          <t>Plantilla de skilio.com/calculadoras/inflacion/</t>
        </is>
      </c>
    </row>
    <row r="3">
      <c r="B3" s="3" t="inlineStr">
        <is>
          <t>Lo que pierde tu dinero con la subida de los precios.</t>
        </is>
      </c>
    </row>
    <row r="4">
      <c r="B4" s="4" t="inlineStr">
        <is>
          <t>Cambia las celdas naranjas. Todo lo demás se calcula solo.</t>
        </is>
      </c>
    </row>
    <row r="6">
      <c r="B6" s="5" t="inlineStr">
        <is>
          <t>Tus datos</t>
        </is>
      </c>
      <c r="C6" s="6" t="n"/>
    </row>
    <row r="7">
      <c r="B7" t="inlineStr">
        <is>
          <t>Cantidad de dinero</t>
        </is>
      </c>
      <c r="C7" s="7" t="n">
        <v>10000</v>
      </c>
    </row>
    <row r="8">
      <c r="B8" t="inlineStr">
        <is>
          <t>Inflación media al año</t>
        </is>
      </c>
      <c r="C8" s="8" t="n">
        <v>0.03</v>
      </c>
      <c r="D8" s="9" t="inlineStr">
        <is>
          <t>Lo que esperas que suban los precios cada año, de media.</t>
        </is>
      </c>
    </row>
    <row r="9">
      <c r="B9" t="inlineStr">
        <is>
          <t>Años</t>
        </is>
      </c>
      <c r="C9" s="10" t="n">
        <v>10</v>
      </c>
      <c r="D9" s="9" t="inlineStr">
        <is>
          <t>Hasta 100.</t>
        </is>
      </c>
    </row>
    <row r="10">
      <c r="B10" t="inlineStr">
        <is>
          <t>Lo que te rinde ese dinero al año (opcional)</t>
        </is>
      </c>
      <c r="C10" s="8" t="n">
        <v>0</v>
      </c>
      <c r="D10" s="9" t="inlineStr">
        <is>
          <t>Déjalo en 0 si está parado.</t>
        </is>
      </c>
    </row>
    <row r="12">
      <c r="B12" s="5" t="inlineStr">
        <is>
          <t>Resultados</t>
        </is>
      </c>
      <c r="C12" s="6" t="n"/>
    </row>
    <row r="13">
      <c r="B13" s="11" t="inlineStr">
        <is>
          <t>Lo que valdrá tu dinero, en dinero de hoy</t>
        </is>
      </c>
      <c r="C13" s="12">
        <f>$C$7*(1+$C$10)^$C$9/(1+$C$8)^$C$9</f>
        <v>7440.93914896725</v>
      </c>
    </row>
    <row r="14">
      <c r="B14" s="11" t="inlineStr">
        <is>
          <t>Necesitarás para comprar lo mismo que hoy</t>
        </is>
      </c>
      <c r="C14" s="12">
        <f>$C$7*(1+$C$8)^$C$9</f>
        <v>13439.163793441223</v>
      </c>
    </row>
    <row r="15">
      <c r="B15" s="11" t="inlineStr">
        <is>
          <t>Poder de compra que pierdes (o ganas, si sale negativo)</t>
        </is>
      </c>
      <c r="C15" s="13">
        <f>1-$C$13/$C$7</f>
        <v>0.25590608510327506</v>
      </c>
    </row>
    <row r="16">
      <c r="B16" t="inlineStr">
        <is>
          <t>Subida total de los precios</t>
        </is>
      </c>
      <c r="C16" s="14">
        <f>(1+$C$8)^$C$9-1</f>
        <v>0.3439163793441222</v>
      </c>
    </row>
    <row r="17">
      <c r="B17" t="inlineStr">
        <is>
          <t>Poder de compra que pierdes, en dinero de hoy</t>
        </is>
      </c>
      <c r="C17" s="15">
        <f>$C$7-$C$13</f>
        <v>2559.06085103275</v>
      </c>
    </row>
    <row r="18">
      <c r="B18" t="inlineStr">
        <is>
          <t>Los precios se duplican en (años)</t>
        </is>
      </c>
      <c r="C18" s="16">
        <f>IF($C$8&gt;0,LN(2)/LN(1+$C$8),"")</f>
        <v>23.449772250437736</v>
      </c>
    </row>
    <row r="19">
      <c r="B19" t="inlineStr">
        <is>
          <t>Tendrás (sin descontar la inflación)</t>
        </is>
      </c>
      <c r="C19" s="15">
        <f>$C$7*(1+$C$10)^$C$9</f>
        <v>10000</v>
      </c>
    </row>
    <row r="20">
      <c r="B20" t="inlineStr">
        <is>
          <t>Rentabilidad real al año</t>
        </is>
      </c>
      <c r="C20" s="14">
        <f>(1+$C$10)/(1+$C$8)-1</f>
        <v>-0.029126213592232997</v>
      </c>
    </row>
    <row r="21">
      <c r="B21" t="inlineStr">
        <is>
          <t>Rentabilidad mínima para no perder</t>
        </is>
      </c>
      <c r="C21" s="14">
        <f>$C$8</f>
        <v>0.03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D106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16" customWidth="1" min="3" max="3"/>
    <col width="18" customWidth="1" min="4" max="4"/>
  </cols>
  <sheetData>
    <row r="2">
      <c r="B2" s="17" t="inlineStr">
        <is>
          <t>Año a año</t>
        </is>
      </c>
    </row>
    <row r="4">
      <c r="B4" s="2" t="inlineStr">
        <is>
          <t>Plantilla de skilio.com/calculadoras/inflacion/</t>
        </is>
      </c>
    </row>
    <row r="5" ht="45" customHeight="1">
      <c r="A5" s="18" t="inlineStr">
        <is>
          <t>Año</t>
        </is>
      </c>
      <c r="B5" s="18" t="inlineStr">
        <is>
          <t>Lo que cuesta lo que hoy compras con tu dinero</t>
        </is>
      </c>
      <c r="C5" s="18" t="inlineStr">
        <is>
          <t>Tu dinero</t>
        </is>
      </c>
      <c r="D5" s="18" t="inlineStr">
        <is>
          <t>Tu dinero, en dinero de hoy</t>
        </is>
      </c>
    </row>
    <row r="6">
      <c r="A6">
        <f>IF(0&lt;='Calculadora'!$C$9,0,"")</f>
        <v>0</v>
      </c>
      <c r="B6" s="19">
        <f>IF(A6="","",'Calculadora'!$C$7*(1+'Calculadora'!$C$8)^A6)</f>
        <v>10000</v>
      </c>
      <c r="C6" s="19">
        <f>IF(A6="","",'Calculadora'!$C$7*(1+'Calculadora'!$C$10)^A6)</f>
        <v>10000</v>
      </c>
      <c r="D6" s="19">
        <f>IF(A6="","",C6/(1+'Calculadora'!$C$8)^A6)</f>
        <v>10000</v>
      </c>
    </row>
    <row r="7">
      <c r="A7">
        <f>IF(1&lt;='Calculadora'!$C$9,1,"")</f>
        <v>1</v>
      </c>
      <c r="B7" s="19">
        <f>IF(A7="","",'Calculadora'!$C$7*(1+'Calculadora'!$C$8)^A7)</f>
        <v>10300</v>
      </c>
      <c r="C7" s="19">
        <f>IF(A7="","",'Calculadora'!$C$7*(1+'Calculadora'!$C$10)^A7)</f>
        <v>10000</v>
      </c>
      <c r="D7" s="19">
        <f>IF(A7="","",C7/(1+'Calculadora'!$C$8)^A7)</f>
        <v>9708.73786407767</v>
      </c>
    </row>
    <row r="8">
      <c r="A8">
        <f>IF(2&lt;='Calculadora'!$C$9,2,"")</f>
        <v>2</v>
      </c>
      <c r="B8" s="19">
        <f>IF(A8="","",'Calculadora'!$C$7*(1+'Calculadora'!$C$8)^A8)</f>
        <v>10609</v>
      </c>
      <c r="C8" s="19">
        <f>IF(A8="","",'Calculadora'!$C$7*(1+'Calculadora'!$C$10)^A8)</f>
        <v>10000</v>
      </c>
      <c r="D8" s="19">
        <f>IF(A8="","",C8/(1+'Calculadora'!$C$8)^A8)</f>
        <v>9425.959091337543</v>
      </c>
    </row>
    <row r="9">
      <c r="A9">
        <f>IF(3&lt;='Calculadora'!$C$9,3,"")</f>
        <v>3</v>
      </c>
      <c r="B9" s="19">
        <f>IF(A9="","",'Calculadora'!$C$7*(1+'Calculadora'!$C$8)^A9)</f>
        <v>10927.27</v>
      </c>
      <c r="C9" s="19">
        <f>IF(A9="","",'Calculadora'!$C$7*(1+'Calculadora'!$C$10)^A9)</f>
        <v>10000</v>
      </c>
      <c r="D9" s="19">
        <f>IF(A9="","",C9/(1+'Calculadora'!$C$8)^A9)</f>
        <v>9151.416593531596</v>
      </c>
    </row>
    <row r="10">
      <c r="A10">
        <f>IF(4&lt;='Calculadora'!$C$9,4,"")</f>
        <v>4</v>
      </c>
      <c r="B10" s="19">
        <f>IF(A10="","",'Calculadora'!$C$7*(1+'Calculadora'!$C$8)^A10)</f>
        <v>11255.0881</v>
      </c>
      <c r="C10" s="19">
        <f>IF(A10="","",'Calculadora'!$C$7*(1+'Calculadora'!$C$10)^A10)</f>
        <v>10000</v>
      </c>
      <c r="D10" s="19">
        <f>IF(A10="","",C10/(1+'Calculadora'!$C$8)^A10)</f>
        <v>8884.870479156887</v>
      </c>
    </row>
    <row r="11">
      <c r="A11">
        <f>IF(5&lt;='Calculadora'!$C$9,5,"")</f>
        <v>5</v>
      </c>
      <c r="B11" s="19">
        <f>IF(A11="","",'Calculadora'!$C$7*(1+'Calculadora'!$C$8)^A11)</f>
        <v>11592.740743</v>
      </c>
      <c r="C11" s="19">
        <f>IF(A11="","",'Calculadora'!$C$7*(1+'Calculadora'!$C$10)^A11)</f>
        <v>10000</v>
      </c>
      <c r="D11" s="19">
        <f>IF(A11="","",C11/(1+'Calculadora'!$C$8)^A11)</f>
        <v>8626.087843841638</v>
      </c>
    </row>
    <row r="12">
      <c r="A12">
        <f>IF(6&lt;='Calculadora'!$C$9,6,"")</f>
        <v>6</v>
      </c>
      <c r="B12" s="19">
        <f>IF(A12="","",'Calculadora'!$C$7*(1+'Calculadora'!$C$8)^A12)</f>
        <v>11940.522965290002</v>
      </c>
      <c r="C12" s="19">
        <f>IF(A12="","",'Calculadora'!$C$7*(1+'Calculadora'!$C$10)^A12)</f>
        <v>10000</v>
      </c>
      <c r="D12" s="19">
        <f>IF(A12="","",C12/(1+'Calculadora'!$C$8)^A12)</f>
        <v>8374.842566836543</v>
      </c>
    </row>
    <row r="13">
      <c r="A13">
        <f>IF(7&lt;='Calculadora'!$C$9,7,"")</f>
        <v>7</v>
      </c>
      <c r="B13" s="19">
        <f>IF(A13="","",'Calculadora'!$C$7*(1+'Calculadora'!$C$8)^A13)</f>
        <v>12298.738654248702</v>
      </c>
      <c r="C13" s="19">
        <f>IF(A13="","",'Calculadora'!$C$7*(1+'Calculadora'!$C$10)^A13)</f>
        <v>10000</v>
      </c>
      <c r="D13" s="19">
        <f>IF(A13="","",C13/(1+'Calculadora'!$C$8)^A13)</f>
        <v>8130.915113433536</v>
      </c>
    </row>
    <row r="14">
      <c r="A14">
        <f>IF(8&lt;='Calculadora'!$C$9,8,"")</f>
        <v>8</v>
      </c>
      <c r="B14" s="19">
        <f>IF(A14="","",'Calculadora'!$C$7*(1+'Calculadora'!$C$8)^A14)</f>
        <v>12667.700813876163</v>
      </c>
      <c r="C14" s="19">
        <f>IF(A14="","",'Calculadora'!$C$7*(1+'Calculadora'!$C$10)^A14)</f>
        <v>10000</v>
      </c>
      <c r="D14" s="19">
        <f>IF(A14="","",C14/(1+'Calculadora'!$C$8)^A14)</f>
        <v>7894.092343139355</v>
      </c>
    </row>
    <row r="15">
      <c r="A15">
        <f>IF(9&lt;='Calculadora'!$C$9,9,"")</f>
        <v>9</v>
      </c>
      <c r="B15" s="19">
        <f>IF(A15="","",'Calculadora'!$C$7*(1+'Calculadora'!$C$8)^A15)</f>
        <v>13047.73183829245</v>
      </c>
      <c r="C15" s="19">
        <f>IF(A15="","",'Calculadora'!$C$7*(1+'Calculadora'!$C$10)^A15)</f>
        <v>10000</v>
      </c>
      <c r="D15" s="19">
        <f>IF(A15="","",C15/(1+'Calculadora'!$C$8)^A15)</f>
        <v>7664.167323436267</v>
      </c>
    </row>
    <row r="16">
      <c r="A16">
        <f>IF(10&lt;='Calculadora'!$C$9,10,"")</f>
        <v>10</v>
      </c>
      <c r="B16" s="19">
        <f>IF(A16="","",'Calculadora'!$C$7*(1+'Calculadora'!$C$8)^A16)</f>
        <v>13439.163793441223</v>
      </c>
      <c r="C16" s="19">
        <f>IF(A16="","",'Calculadora'!$C$7*(1+'Calculadora'!$C$10)^A16)</f>
        <v>10000</v>
      </c>
      <c r="D16" s="19">
        <f>IF(A16="","",C16/(1+'Calculadora'!$C$8)^A16)</f>
        <v>7440.93914896725</v>
      </c>
    </row>
    <row r="17">
      <c r="A17" t="str">
        <f>IF(11&lt;='Calculadora'!$C$9,11,"")</f>
        <v/>
      </c>
      <c r="B17" s="19" t="str">
        <f>IF(A17="","",'Calculadora'!$C$7*(1+'Calculadora'!$C$8)^A17)</f>
        <v/>
      </c>
      <c r="C17" s="19" t="str">
        <f>IF(A17="","",'Calculadora'!$C$7*(1+'Calculadora'!$C$10)^A17)</f>
        <v/>
      </c>
      <c r="D17" s="19" t="str">
        <f>IF(A17="","",C17/(1+'Calculadora'!$C$8)^A17)</f>
        <v/>
      </c>
    </row>
    <row r="18">
      <c r="A18" t="str">
        <f>IF(12&lt;='Calculadora'!$C$9,12,"")</f>
        <v/>
      </c>
      <c r="B18" s="19" t="str">
        <f>IF(A18="","",'Calculadora'!$C$7*(1+'Calculadora'!$C$8)^A18)</f>
        <v/>
      </c>
      <c r="C18" s="19" t="str">
        <f>IF(A18="","",'Calculadora'!$C$7*(1+'Calculadora'!$C$10)^A18)</f>
        <v/>
      </c>
      <c r="D18" s="19" t="str">
        <f>IF(A18="","",C18/(1+'Calculadora'!$C$8)^A18)</f>
        <v/>
      </c>
    </row>
    <row r="19">
      <c r="A19" t="str">
        <f>IF(13&lt;='Calculadora'!$C$9,13,"")</f>
        <v/>
      </c>
      <c r="B19" s="19" t="str">
        <f>IF(A19="","",'Calculadora'!$C$7*(1+'Calculadora'!$C$8)^A19)</f>
        <v/>
      </c>
      <c r="C19" s="19" t="str">
        <f>IF(A19="","",'Calculadora'!$C$7*(1+'Calculadora'!$C$10)^A19)</f>
        <v/>
      </c>
      <c r="D19" s="19" t="str">
        <f>IF(A19="","",C19/(1+'Calculadora'!$C$8)^A19)</f>
        <v/>
      </c>
    </row>
    <row r="20">
      <c r="A20" t="str">
        <f>IF(14&lt;='Calculadora'!$C$9,14,"")</f>
        <v/>
      </c>
      <c r="B20" s="19" t="str">
        <f>IF(A20="","",'Calculadora'!$C$7*(1+'Calculadora'!$C$8)^A20)</f>
        <v/>
      </c>
      <c r="C20" s="19" t="str">
        <f>IF(A20="","",'Calculadora'!$C$7*(1+'Calculadora'!$C$10)^A20)</f>
        <v/>
      </c>
      <c r="D20" s="19" t="str">
        <f>IF(A20="","",C20/(1+'Calculadora'!$C$8)^A20)</f>
        <v/>
      </c>
    </row>
    <row r="21">
      <c r="A21" t="str">
        <f>IF(15&lt;='Calculadora'!$C$9,15,"")</f>
        <v/>
      </c>
      <c r="B21" s="19" t="str">
        <f>IF(A21="","",'Calculadora'!$C$7*(1+'Calculadora'!$C$8)^A21)</f>
        <v/>
      </c>
      <c r="C21" s="19" t="str">
        <f>IF(A21="","",'Calculadora'!$C$7*(1+'Calculadora'!$C$10)^A21)</f>
        <v/>
      </c>
      <c r="D21" s="19" t="str">
        <f>IF(A21="","",C21/(1+'Calculadora'!$C$8)^A21)</f>
        <v/>
      </c>
    </row>
    <row r="22">
      <c r="A22" t="str">
        <f>IF(16&lt;='Calculadora'!$C$9,16,"")</f>
        <v/>
      </c>
      <c r="B22" s="19" t="str">
        <f>IF(A22="","",'Calculadora'!$C$7*(1+'Calculadora'!$C$8)^A22)</f>
        <v/>
      </c>
      <c r="C22" s="19" t="str">
        <f>IF(A22="","",'Calculadora'!$C$7*(1+'Calculadora'!$C$10)^A22)</f>
        <v/>
      </c>
      <c r="D22" s="19" t="str">
        <f>IF(A22="","",C22/(1+'Calculadora'!$C$8)^A22)</f>
        <v/>
      </c>
    </row>
    <row r="23">
      <c r="A23" t="str">
        <f>IF(17&lt;='Calculadora'!$C$9,17,"")</f>
        <v/>
      </c>
      <c r="B23" s="19" t="str">
        <f>IF(A23="","",'Calculadora'!$C$7*(1+'Calculadora'!$C$8)^A23)</f>
        <v/>
      </c>
      <c r="C23" s="19" t="str">
        <f>IF(A23="","",'Calculadora'!$C$7*(1+'Calculadora'!$C$10)^A23)</f>
        <v/>
      </c>
      <c r="D23" s="19" t="str">
        <f>IF(A23="","",C23/(1+'Calculadora'!$C$8)^A23)</f>
        <v/>
      </c>
    </row>
    <row r="24">
      <c r="A24" t="str">
        <f>IF(18&lt;='Calculadora'!$C$9,18,"")</f>
        <v/>
      </c>
      <c r="B24" s="19" t="str">
        <f>IF(A24="","",'Calculadora'!$C$7*(1+'Calculadora'!$C$8)^A24)</f>
        <v/>
      </c>
      <c r="C24" s="19" t="str">
        <f>IF(A24="","",'Calculadora'!$C$7*(1+'Calculadora'!$C$10)^A24)</f>
        <v/>
      </c>
      <c r="D24" s="19" t="str">
        <f>IF(A24="","",C24/(1+'Calculadora'!$C$8)^A24)</f>
        <v/>
      </c>
    </row>
    <row r="25">
      <c r="A25" t="str">
        <f>IF(19&lt;='Calculadora'!$C$9,19,"")</f>
        <v/>
      </c>
      <c r="B25" s="19" t="str">
        <f>IF(A25="","",'Calculadora'!$C$7*(1+'Calculadora'!$C$8)^A25)</f>
        <v/>
      </c>
      <c r="C25" s="19" t="str">
        <f>IF(A25="","",'Calculadora'!$C$7*(1+'Calculadora'!$C$10)^A25)</f>
        <v/>
      </c>
      <c r="D25" s="19" t="str">
        <f>IF(A25="","",C25/(1+'Calculadora'!$C$8)^A25)</f>
        <v/>
      </c>
    </row>
    <row r="26">
      <c r="A26" t="str">
        <f>IF(20&lt;='Calculadora'!$C$9,20,"")</f>
        <v/>
      </c>
      <c r="B26" s="19" t="str">
        <f>IF(A26="","",'Calculadora'!$C$7*(1+'Calculadora'!$C$8)^A26)</f>
        <v/>
      </c>
      <c r="C26" s="19" t="str">
        <f>IF(A26="","",'Calculadora'!$C$7*(1+'Calculadora'!$C$10)^A26)</f>
        <v/>
      </c>
      <c r="D26" s="19" t="str">
        <f>IF(A26="","",C26/(1+'Calculadora'!$C$8)^A26)</f>
        <v/>
      </c>
    </row>
    <row r="27">
      <c r="A27" t="str">
        <f>IF(21&lt;='Calculadora'!$C$9,21,"")</f>
        <v/>
      </c>
      <c r="B27" s="19" t="str">
        <f>IF(A27="","",'Calculadora'!$C$7*(1+'Calculadora'!$C$8)^A27)</f>
        <v/>
      </c>
      <c r="C27" s="19" t="str">
        <f>IF(A27="","",'Calculadora'!$C$7*(1+'Calculadora'!$C$10)^A27)</f>
        <v/>
      </c>
      <c r="D27" s="19" t="str">
        <f>IF(A27="","",C27/(1+'Calculadora'!$C$8)^A27)</f>
        <v/>
      </c>
    </row>
    <row r="28">
      <c r="A28" t="str">
        <f>IF(22&lt;='Calculadora'!$C$9,22,"")</f>
        <v/>
      </c>
      <c r="B28" s="19" t="str">
        <f>IF(A28="","",'Calculadora'!$C$7*(1+'Calculadora'!$C$8)^A28)</f>
        <v/>
      </c>
      <c r="C28" s="19" t="str">
        <f>IF(A28="","",'Calculadora'!$C$7*(1+'Calculadora'!$C$10)^A28)</f>
        <v/>
      </c>
      <c r="D28" s="19" t="str">
        <f>IF(A28="","",C28/(1+'Calculadora'!$C$8)^A28)</f>
        <v/>
      </c>
    </row>
    <row r="29">
      <c r="A29" t="str">
        <f>IF(23&lt;='Calculadora'!$C$9,23,"")</f>
        <v/>
      </c>
      <c r="B29" s="19" t="str">
        <f>IF(A29="","",'Calculadora'!$C$7*(1+'Calculadora'!$C$8)^A29)</f>
        <v/>
      </c>
      <c r="C29" s="19" t="str">
        <f>IF(A29="","",'Calculadora'!$C$7*(1+'Calculadora'!$C$10)^A29)</f>
        <v/>
      </c>
      <c r="D29" s="19" t="str">
        <f>IF(A29="","",C29/(1+'Calculadora'!$C$8)^A29)</f>
        <v/>
      </c>
    </row>
    <row r="30">
      <c r="A30" t="str">
        <f>IF(24&lt;='Calculadora'!$C$9,24,"")</f>
        <v/>
      </c>
      <c r="B30" s="19" t="str">
        <f>IF(A30="","",'Calculadora'!$C$7*(1+'Calculadora'!$C$8)^A30)</f>
        <v/>
      </c>
      <c r="C30" s="19" t="str">
        <f>IF(A30="","",'Calculadora'!$C$7*(1+'Calculadora'!$C$10)^A30)</f>
        <v/>
      </c>
      <c r="D30" s="19" t="str">
        <f>IF(A30="","",C30/(1+'Calculadora'!$C$8)^A30)</f>
        <v/>
      </c>
    </row>
    <row r="31">
      <c r="A31" t="str">
        <f>IF(25&lt;='Calculadora'!$C$9,25,"")</f>
        <v/>
      </c>
      <c r="B31" s="19" t="str">
        <f>IF(A31="","",'Calculadora'!$C$7*(1+'Calculadora'!$C$8)^A31)</f>
        <v/>
      </c>
      <c r="C31" s="19" t="str">
        <f>IF(A31="","",'Calculadora'!$C$7*(1+'Calculadora'!$C$10)^A31)</f>
        <v/>
      </c>
      <c r="D31" s="19" t="str">
        <f>IF(A31="","",C31/(1+'Calculadora'!$C$8)^A31)</f>
        <v/>
      </c>
    </row>
    <row r="32">
      <c r="A32" t="str">
        <f>IF(26&lt;='Calculadora'!$C$9,26,"")</f>
        <v/>
      </c>
      <c r="B32" s="19" t="str">
        <f>IF(A32="","",'Calculadora'!$C$7*(1+'Calculadora'!$C$8)^A32)</f>
        <v/>
      </c>
      <c r="C32" s="19" t="str">
        <f>IF(A32="","",'Calculadora'!$C$7*(1+'Calculadora'!$C$10)^A32)</f>
        <v/>
      </c>
      <c r="D32" s="19" t="str">
        <f>IF(A32="","",C32/(1+'Calculadora'!$C$8)^A32)</f>
        <v/>
      </c>
    </row>
    <row r="33">
      <c r="A33" t="str">
        <f>IF(27&lt;='Calculadora'!$C$9,27,"")</f>
        <v/>
      </c>
      <c r="B33" s="19" t="str">
        <f>IF(A33="","",'Calculadora'!$C$7*(1+'Calculadora'!$C$8)^A33)</f>
        <v/>
      </c>
      <c r="C33" s="19" t="str">
        <f>IF(A33="","",'Calculadora'!$C$7*(1+'Calculadora'!$C$10)^A33)</f>
        <v/>
      </c>
      <c r="D33" s="19" t="str">
        <f>IF(A33="","",C33/(1+'Calculadora'!$C$8)^A33)</f>
        <v/>
      </c>
    </row>
    <row r="34">
      <c r="A34" t="str">
        <f>IF(28&lt;='Calculadora'!$C$9,28,"")</f>
        <v/>
      </c>
      <c r="B34" s="19" t="str">
        <f>IF(A34="","",'Calculadora'!$C$7*(1+'Calculadora'!$C$8)^A34)</f>
        <v/>
      </c>
      <c r="C34" s="19" t="str">
        <f>IF(A34="","",'Calculadora'!$C$7*(1+'Calculadora'!$C$10)^A34)</f>
        <v/>
      </c>
      <c r="D34" s="19" t="str">
        <f>IF(A34="","",C34/(1+'Calculadora'!$C$8)^A34)</f>
        <v/>
      </c>
    </row>
    <row r="35">
      <c r="A35" t="str">
        <f>IF(29&lt;='Calculadora'!$C$9,29,"")</f>
        <v/>
      </c>
      <c r="B35" s="19" t="str">
        <f>IF(A35="","",'Calculadora'!$C$7*(1+'Calculadora'!$C$8)^A35)</f>
        <v/>
      </c>
      <c r="C35" s="19" t="str">
        <f>IF(A35="","",'Calculadora'!$C$7*(1+'Calculadora'!$C$10)^A35)</f>
        <v/>
      </c>
      <c r="D35" s="19" t="str">
        <f>IF(A35="","",C35/(1+'Calculadora'!$C$8)^A35)</f>
        <v/>
      </c>
    </row>
    <row r="36">
      <c r="A36" t="str">
        <f>IF(30&lt;='Calculadora'!$C$9,30,"")</f>
        <v/>
      </c>
      <c r="B36" s="19" t="str">
        <f>IF(A36="","",'Calculadora'!$C$7*(1+'Calculadora'!$C$8)^A36)</f>
        <v/>
      </c>
      <c r="C36" s="19" t="str">
        <f>IF(A36="","",'Calculadora'!$C$7*(1+'Calculadora'!$C$10)^A36)</f>
        <v/>
      </c>
      <c r="D36" s="19" t="str">
        <f>IF(A36="","",C36/(1+'Calculadora'!$C$8)^A36)</f>
        <v/>
      </c>
    </row>
    <row r="37">
      <c r="A37" t="str">
        <f>IF(31&lt;='Calculadora'!$C$9,31,"")</f>
        <v/>
      </c>
      <c r="B37" s="19" t="str">
        <f>IF(A37="","",'Calculadora'!$C$7*(1+'Calculadora'!$C$8)^A37)</f>
        <v/>
      </c>
      <c r="C37" s="19" t="str">
        <f>IF(A37="","",'Calculadora'!$C$7*(1+'Calculadora'!$C$10)^A37)</f>
        <v/>
      </c>
      <c r="D37" s="19" t="str">
        <f>IF(A37="","",C37/(1+'Calculadora'!$C$8)^A37)</f>
        <v/>
      </c>
    </row>
    <row r="38">
      <c r="A38" t="str">
        <f>IF(32&lt;='Calculadora'!$C$9,32,"")</f>
        <v/>
      </c>
      <c r="B38" s="19" t="str">
        <f>IF(A38="","",'Calculadora'!$C$7*(1+'Calculadora'!$C$8)^A38)</f>
        <v/>
      </c>
      <c r="C38" s="19" t="str">
        <f>IF(A38="","",'Calculadora'!$C$7*(1+'Calculadora'!$C$10)^A38)</f>
        <v/>
      </c>
      <c r="D38" s="19" t="str">
        <f>IF(A38="","",C38/(1+'Calculadora'!$C$8)^A38)</f>
        <v/>
      </c>
    </row>
    <row r="39">
      <c r="A39" t="str">
        <f>IF(33&lt;='Calculadora'!$C$9,33,"")</f>
        <v/>
      </c>
      <c r="B39" s="19" t="str">
        <f>IF(A39="","",'Calculadora'!$C$7*(1+'Calculadora'!$C$8)^A39)</f>
        <v/>
      </c>
      <c r="C39" s="19" t="str">
        <f>IF(A39="","",'Calculadora'!$C$7*(1+'Calculadora'!$C$10)^A39)</f>
        <v/>
      </c>
      <c r="D39" s="19" t="str">
        <f>IF(A39="","",C39/(1+'Calculadora'!$C$8)^A39)</f>
        <v/>
      </c>
    </row>
    <row r="40">
      <c r="A40" t="str">
        <f>IF(34&lt;='Calculadora'!$C$9,34,"")</f>
        <v/>
      </c>
      <c r="B40" s="19" t="str">
        <f>IF(A40="","",'Calculadora'!$C$7*(1+'Calculadora'!$C$8)^A40)</f>
        <v/>
      </c>
      <c r="C40" s="19" t="str">
        <f>IF(A40="","",'Calculadora'!$C$7*(1+'Calculadora'!$C$10)^A40)</f>
        <v/>
      </c>
      <c r="D40" s="19" t="str">
        <f>IF(A40="","",C40/(1+'Calculadora'!$C$8)^A40)</f>
        <v/>
      </c>
    </row>
    <row r="41">
      <c r="A41" t="str">
        <f>IF(35&lt;='Calculadora'!$C$9,35,"")</f>
        <v/>
      </c>
      <c r="B41" s="19" t="str">
        <f>IF(A41="","",'Calculadora'!$C$7*(1+'Calculadora'!$C$8)^A41)</f>
        <v/>
      </c>
      <c r="C41" s="19" t="str">
        <f>IF(A41="","",'Calculadora'!$C$7*(1+'Calculadora'!$C$10)^A41)</f>
        <v/>
      </c>
      <c r="D41" s="19" t="str">
        <f>IF(A41="","",C41/(1+'Calculadora'!$C$8)^A41)</f>
        <v/>
      </c>
    </row>
    <row r="42">
      <c r="A42" t="str">
        <f>IF(36&lt;='Calculadora'!$C$9,36,"")</f>
        <v/>
      </c>
      <c r="B42" s="19" t="str">
        <f>IF(A42="","",'Calculadora'!$C$7*(1+'Calculadora'!$C$8)^A42)</f>
        <v/>
      </c>
      <c r="C42" s="19" t="str">
        <f>IF(A42="","",'Calculadora'!$C$7*(1+'Calculadora'!$C$10)^A42)</f>
        <v/>
      </c>
      <c r="D42" s="19" t="str">
        <f>IF(A42="","",C42/(1+'Calculadora'!$C$8)^A42)</f>
        <v/>
      </c>
    </row>
    <row r="43">
      <c r="A43" t="str">
        <f>IF(37&lt;='Calculadora'!$C$9,37,"")</f>
        <v/>
      </c>
      <c r="B43" s="19" t="str">
        <f>IF(A43="","",'Calculadora'!$C$7*(1+'Calculadora'!$C$8)^A43)</f>
        <v/>
      </c>
      <c r="C43" s="19" t="str">
        <f>IF(A43="","",'Calculadora'!$C$7*(1+'Calculadora'!$C$10)^A43)</f>
        <v/>
      </c>
      <c r="D43" s="19" t="str">
        <f>IF(A43="","",C43/(1+'Calculadora'!$C$8)^A43)</f>
        <v/>
      </c>
    </row>
    <row r="44">
      <c r="A44" t="str">
        <f>IF(38&lt;='Calculadora'!$C$9,38,"")</f>
        <v/>
      </c>
      <c r="B44" s="19" t="str">
        <f>IF(A44="","",'Calculadora'!$C$7*(1+'Calculadora'!$C$8)^A44)</f>
        <v/>
      </c>
      <c r="C44" s="19" t="str">
        <f>IF(A44="","",'Calculadora'!$C$7*(1+'Calculadora'!$C$10)^A44)</f>
        <v/>
      </c>
      <c r="D44" s="19" t="str">
        <f>IF(A44="","",C44/(1+'Calculadora'!$C$8)^A44)</f>
        <v/>
      </c>
    </row>
    <row r="45">
      <c r="A45" t="str">
        <f>IF(39&lt;='Calculadora'!$C$9,39,"")</f>
        <v/>
      </c>
      <c r="B45" s="19" t="str">
        <f>IF(A45="","",'Calculadora'!$C$7*(1+'Calculadora'!$C$8)^A45)</f>
        <v/>
      </c>
      <c r="C45" s="19" t="str">
        <f>IF(A45="","",'Calculadora'!$C$7*(1+'Calculadora'!$C$10)^A45)</f>
        <v/>
      </c>
      <c r="D45" s="19" t="str">
        <f>IF(A45="","",C45/(1+'Calculadora'!$C$8)^A45)</f>
        <v/>
      </c>
    </row>
    <row r="46">
      <c r="A46" t="str">
        <f>IF(40&lt;='Calculadora'!$C$9,40,"")</f>
        <v/>
      </c>
      <c r="B46" s="19" t="str">
        <f>IF(A46="","",'Calculadora'!$C$7*(1+'Calculadora'!$C$8)^A46)</f>
        <v/>
      </c>
      <c r="C46" s="19" t="str">
        <f>IF(A46="","",'Calculadora'!$C$7*(1+'Calculadora'!$C$10)^A46)</f>
        <v/>
      </c>
      <c r="D46" s="19" t="str">
        <f>IF(A46="","",C46/(1+'Calculadora'!$C$8)^A46)</f>
        <v/>
      </c>
    </row>
    <row r="47">
      <c r="A47" t="str">
        <f>IF(41&lt;='Calculadora'!$C$9,41,"")</f>
        <v/>
      </c>
      <c r="B47" s="19" t="str">
        <f>IF(A47="","",'Calculadora'!$C$7*(1+'Calculadora'!$C$8)^A47)</f>
        <v/>
      </c>
      <c r="C47" s="19" t="str">
        <f>IF(A47="","",'Calculadora'!$C$7*(1+'Calculadora'!$C$10)^A47)</f>
        <v/>
      </c>
      <c r="D47" s="19" t="str">
        <f>IF(A47="","",C47/(1+'Calculadora'!$C$8)^A47)</f>
        <v/>
      </c>
    </row>
    <row r="48">
      <c r="A48" t="str">
        <f>IF(42&lt;='Calculadora'!$C$9,42,"")</f>
        <v/>
      </c>
      <c r="B48" s="19" t="str">
        <f>IF(A48="","",'Calculadora'!$C$7*(1+'Calculadora'!$C$8)^A48)</f>
        <v/>
      </c>
      <c r="C48" s="19" t="str">
        <f>IF(A48="","",'Calculadora'!$C$7*(1+'Calculadora'!$C$10)^A48)</f>
        <v/>
      </c>
      <c r="D48" s="19" t="str">
        <f>IF(A48="","",C48/(1+'Calculadora'!$C$8)^A48)</f>
        <v/>
      </c>
    </row>
    <row r="49">
      <c r="A49" t="str">
        <f>IF(43&lt;='Calculadora'!$C$9,43,"")</f>
        <v/>
      </c>
      <c r="B49" s="19" t="str">
        <f>IF(A49="","",'Calculadora'!$C$7*(1+'Calculadora'!$C$8)^A49)</f>
        <v/>
      </c>
      <c r="C49" s="19" t="str">
        <f>IF(A49="","",'Calculadora'!$C$7*(1+'Calculadora'!$C$10)^A49)</f>
        <v/>
      </c>
      <c r="D49" s="19" t="str">
        <f>IF(A49="","",C49/(1+'Calculadora'!$C$8)^A49)</f>
        <v/>
      </c>
    </row>
    <row r="50">
      <c r="A50" t="str">
        <f>IF(44&lt;='Calculadora'!$C$9,44,"")</f>
        <v/>
      </c>
      <c r="B50" s="19" t="str">
        <f>IF(A50="","",'Calculadora'!$C$7*(1+'Calculadora'!$C$8)^A50)</f>
        <v/>
      </c>
      <c r="C50" s="19" t="str">
        <f>IF(A50="","",'Calculadora'!$C$7*(1+'Calculadora'!$C$10)^A50)</f>
        <v/>
      </c>
      <c r="D50" s="19" t="str">
        <f>IF(A50="","",C50/(1+'Calculadora'!$C$8)^A50)</f>
        <v/>
      </c>
    </row>
    <row r="51">
      <c r="A51" t="str">
        <f>IF(45&lt;='Calculadora'!$C$9,45,"")</f>
        <v/>
      </c>
      <c r="B51" s="19" t="str">
        <f>IF(A51="","",'Calculadora'!$C$7*(1+'Calculadora'!$C$8)^A51)</f>
        <v/>
      </c>
      <c r="C51" s="19" t="str">
        <f>IF(A51="","",'Calculadora'!$C$7*(1+'Calculadora'!$C$10)^A51)</f>
        <v/>
      </c>
      <c r="D51" s="19" t="str">
        <f>IF(A51="","",C51/(1+'Calculadora'!$C$8)^A51)</f>
        <v/>
      </c>
    </row>
    <row r="52">
      <c r="A52" t="str">
        <f>IF(46&lt;='Calculadora'!$C$9,46,"")</f>
        <v/>
      </c>
      <c r="B52" s="19" t="str">
        <f>IF(A52="","",'Calculadora'!$C$7*(1+'Calculadora'!$C$8)^A52)</f>
        <v/>
      </c>
      <c r="C52" s="19" t="str">
        <f>IF(A52="","",'Calculadora'!$C$7*(1+'Calculadora'!$C$10)^A52)</f>
        <v/>
      </c>
      <c r="D52" s="19" t="str">
        <f>IF(A52="","",C52/(1+'Calculadora'!$C$8)^A52)</f>
        <v/>
      </c>
    </row>
    <row r="53">
      <c r="A53" t="str">
        <f>IF(47&lt;='Calculadora'!$C$9,47,"")</f>
        <v/>
      </c>
      <c r="B53" s="19" t="str">
        <f>IF(A53="","",'Calculadora'!$C$7*(1+'Calculadora'!$C$8)^A53)</f>
        <v/>
      </c>
      <c r="C53" s="19" t="str">
        <f>IF(A53="","",'Calculadora'!$C$7*(1+'Calculadora'!$C$10)^A53)</f>
        <v/>
      </c>
      <c r="D53" s="19" t="str">
        <f>IF(A53="","",C53/(1+'Calculadora'!$C$8)^A53)</f>
        <v/>
      </c>
    </row>
    <row r="54">
      <c r="A54" t="str">
        <f>IF(48&lt;='Calculadora'!$C$9,48,"")</f>
        <v/>
      </c>
      <c r="B54" s="19" t="str">
        <f>IF(A54="","",'Calculadora'!$C$7*(1+'Calculadora'!$C$8)^A54)</f>
        <v/>
      </c>
      <c r="C54" s="19" t="str">
        <f>IF(A54="","",'Calculadora'!$C$7*(1+'Calculadora'!$C$10)^A54)</f>
        <v/>
      </c>
      <c r="D54" s="19" t="str">
        <f>IF(A54="","",C54/(1+'Calculadora'!$C$8)^A54)</f>
        <v/>
      </c>
    </row>
    <row r="55">
      <c r="A55" t="str">
        <f>IF(49&lt;='Calculadora'!$C$9,49,"")</f>
        <v/>
      </c>
      <c r="B55" s="19" t="str">
        <f>IF(A55="","",'Calculadora'!$C$7*(1+'Calculadora'!$C$8)^A55)</f>
        <v/>
      </c>
      <c r="C55" s="19" t="str">
        <f>IF(A55="","",'Calculadora'!$C$7*(1+'Calculadora'!$C$10)^A55)</f>
        <v/>
      </c>
      <c r="D55" s="19" t="str">
        <f>IF(A55="","",C55/(1+'Calculadora'!$C$8)^A55)</f>
        <v/>
      </c>
    </row>
    <row r="56">
      <c r="A56" t="str">
        <f>IF(50&lt;='Calculadora'!$C$9,50,"")</f>
        <v/>
      </c>
      <c r="B56" s="19" t="str">
        <f>IF(A56="","",'Calculadora'!$C$7*(1+'Calculadora'!$C$8)^A56)</f>
        <v/>
      </c>
      <c r="C56" s="19" t="str">
        <f>IF(A56="","",'Calculadora'!$C$7*(1+'Calculadora'!$C$10)^A56)</f>
        <v/>
      </c>
      <c r="D56" s="19" t="str">
        <f>IF(A56="","",C56/(1+'Calculadora'!$C$8)^A56)</f>
        <v/>
      </c>
    </row>
    <row r="57">
      <c r="A57" t="str">
        <f>IF(51&lt;='Calculadora'!$C$9,51,"")</f>
        <v/>
      </c>
      <c r="B57" s="19" t="str">
        <f>IF(A57="","",'Calculadora'!$C$7*(1+'Calculadora'!$C$8)^A57)</f>
        <v/>
      </c>
      <c r="C57" s="19" t="str">
        <f>IF(A57="","",'Calculadora'!$C$7*(1+'Calculadora'!$C$10)^A57)</f>
        <v/>
      </c>
      <c r="D57" s="19" t="str">
        <f>IF(A57="","",C57/(1+'Calculadora'!$C$8)^A57)</f>
        <v/>
      </c>
    </row>
    <row r="58">
      <c r="A58" t="str">
        <f>IF(52&lt;='Calculadora'!$C$9,52,"")</f>
        <v/>
      </c>
      <c r="B58" s="19" t="str">
        <f>IF(A58="","",'Calculadora'!$C$7*(1+'Calculadora'!$C$8)^A58)</f>
        <v/>
      </c>
      <c r="C58" s="19" t="str">
        <f>IF(A58="","",'Calculadora'!$C$7*(1+'Calculadora'!$C$10)^A58)</f>
        <v/>
      </c>
      <c r="D58" s="19" t="str">
        <f>IF(A58="","",C58/(1+'Calculadora'!$C$8)^A58)</f>
        <v/>
      </c>
    </row>
    <row r="59">
      <c r="A59" t="str">
        <f>IF(53&lt;='Calculadora'!$C$9,53,"")</f>
        <v/>
      </c>
      <c r="B59" s="19" t="str">
        <f>IF(A59="","",'Calculadora'!$C$7*(1+'Calculadora'!$C$8)^A59)</f>
        <v/>
      </c>
      <c r="C59" s="19" t="str">
        <f>IF(A59="","",'Calculadora'!$C$7*(1+'Calculadora'!$C$10)^A59)</f>
        <v/>
      </c>
      <c r="D59" s="19" t="str">
        <f>IF(A59="","",C59/(1+'Calculadora'!$C$8)^A59)</f>
        <v/>
      </c>
    </row>
    <row r="60">
      <c r="A60" t="str">
        <f>IF(54&lt;='Calculadora'!$C$9,54,"")</f>
        <v/>
      </c>
      <c r="B60" s="19" t="str">
        <f>IF(A60="","",'Calculadora'!$C$7*(1+'Calculadora'!$C$8)^A60)</f>
        <v/>
      </c>
      <c r="C60" s="19" t="str">
        <f>IF(A60="","",'Calculadora'!$C$7*(1+'Calculadora'!$C$10)^A60)</f>
        <v/>
      </c>
      <c r="D60" s="19" t="str">
        <f>IF(A60="","",C60/(1+'Calculadora'!$C$8)^A60)</f>
        <v/>
      </c>
    </row>
    <row r="61">
      <c r="A61" t="str">
        <f>IF(55&lt;='Calculadora'!$C$9,55,"")</f>
        <v/>
      </c>
      <c r="B61" s="19" t="str">
        <f>IF(A61="","",'Calculadora'!$C$7*(1+'Calculadora'!$C$8)^A61)</f>
        <v/>
      </c>
      <c r="C61" s="19" t="str">
        <f>IF(A61="","",'Calculadora'!$C$7*(1+'Calculadora'!$C$10)^A61)</f>
        <v/>
      </c>
      <c r="D61" s="19" t="str">
        <f>IF(A61="","",C61/(1+'Calculadora'!$C$8)^A61)</f>
        <v/>
      </c>
    </row>
    <row r="62">
      <c r="A62" t="str">
        <f>IF(56&lt;='Calculadora'!$C$9,56,"")</f>
        <v/>
      </c>
      <c r="B62" s="19" t="str">
        <f>IF(A62="","",'Calculadora'!$C$7*(1+'Calculadora'!$C$8)^A62)</f>
        <v/>
      </c>
      <c r="C62" s="19" t="str">
        <f>IF(A62="","",'Calculadora'!$C$7*(1+'Calculadora'!$C$10)^A62)</f>
        <v/>
      </c>
      <c r="D62" s="19" t="str">
        <f>IF(A62="","",C62/(1+'Calculadora'!$C$8)^A62)</f>
        <v/>
      </c>
    </row>
    <row r="63">
      <c r="A63" t="str">
        <f>IF(57&lt;='Calculadora'!$C$9,57,"")</f>
        <v/>
      </c>
      <c r="B63" s="19" t="str">
        <f>IF(A63="","",'Calculadora'!$C$7*(1+'Calculadora'!$C$8)^A63)</f>
        <v/>
      </c>
      <c r="C63" s="19" t="str">
        <f>IF(A63="","",'Calculadora'!$C$7*(1+'Calculadora'!$C$10)^A63)</f>
        <v/>
      </c>
      <c r="D63" s="19" t="str">
        <f>IF(A63="","",C63/(1+'Calculadora'!$C$8)^A63)</f>
        <v/>
      </c>
    </row>
    <row r="64">
      <c r="A64" t="str">
        <f>IF(58&lt;='Calculadora'!$C$9,58,"")</f>
        <v/>
      </c>
      <c r="B64" s="19" t="str">
        <f>IF(A64="","",'Calculadora'!$C$7*(1+'Calculadora'!$C$8)^A64)</f>
        <v/>
      </c>
      <c r="C64" s="19" t="str">
        <f>IF(A64="","",'Calculadora'!$C$7*(1+'Calculadora'!$C$10)^A64)</f>
        <v/>
      </c>
      <c r="D64" s="19" t="str">
        <f>IF(A64="","",C64/(1+'Calculadora'!$C$8)^A64)</f>
        <v/>
      </c>
    </row>
    <row r="65">
      <c r="A65" t="str">
        <f>IF(59&lt;='Calculadora'!$C$9,59,"")</f>
        <v/>
      </c>
      <c r="B65" s="19" t="str">
        <f>IF(A65="","",'Calculadora'!$C$7*(1+'Calculadora'!$C$8)^A65)</f>
        <v/>
      </c>
      <c r="C65" s="19" t="str">
        <f>IF(A65="","",'Calculadora'!$C$7*(1+'Calculadora'!$C$10)^A65)</f>
        <v/>
      </c>
      <c r="D65" s="19" t="str">
        <f>IF(A65="","",C65/(1+'Calculadora'!$C$8)^A65)</f>
        <v/>
      </c>
    </row>
    <row r="66">
      <c r="A66" t="str">
        <f>IF(60&lt;='Calculadora'!$C$9,60,"")</f>
        <v/>
      </c>
      <c r="B66" s="19" t="str">
        <f>IF(A66="","",'Calculadora'!$C$7*(1+'Calculadora'!$C$8)^A66)</f>
        <v/>
      </c>
      <c r="C66" s="19" t="str">
        <f>IF(A66="","",'Calculadora'!$C$7*(1+'Calculadora'!$C$10)^A66)</f>
        <v/>
      </c>
      <c r="D66" s="19" t="str">
        <f>IF(A66="","",C66/(1+'Calculadora'!$C$8)^A66)</f>
        <v/>
      </c>
    </row>
    <row r="67">
      <c r="A67" t="str">
        <f>IF(61&lt;='Calculadora'!$C$9,61,"")</f>
        <v/>
      </c>
      <c r="B67" s="19" t="str">
        <f>IF(A67="","",'Calculadora'!$C$7*(1+'Calculadora'!$C$8)^A67)</f>
        <v/>
      </c>
      <c r="C67" s="19" t="str">
        <f>IF(A67="","",'Calculadora'!$C$7*(1+'Calculadora'!$C$10)^A67)</f>
        <v/>
      </c>
      <c r="D67" s="19" t="str">
        <f>IF(A67="","",C67/(1+'Calculadora'!$C$8)^A67)</f>
        <v/>
      </c>
    </row>
    <row r="68">
      <c r="A68" t="str">
        <f>IF(62&lt;='Calculadora'!$C$9,62,"")</f>
        <v/>
      </c>
      <c r="B68" s="19" t="str">
        <f>IF(A68="","",'Calculadora'!$C$7*(1+'Calculadora'!$C$8)^A68)</f>
        <v/>
      </c>
      <c r="C68" s="19" t="str">
        <f>IF(A68="","",'Calculadora'!$C$7*(1+'Calculadora'!$C$10)^A68)</f>
        <v/>
      </c>
      <c r="D68" s="19" t="str">
        <f>IF(A68="","",C68/(1+'Calculadora'!$C$8)^A68)</f>
        <v/>
      </c>
    </row>
    <row r="69">
      <c r="A69" t="str">
        <f>IF(63&lt;='Calculadora'!$C$9,63,"")</f>
        <v/>
      </c>
      <c r="B69" s="19" t="str">
        <f>IF(A69="","",'Calculadora'!$C$7*(1+'Calculadora'!$C$8)^A69)</f>
        <v/>
      </c>
      <c r="C69" s="19" t="str">
        <f>IF(A69="","",'Calculadora'!$C$7*(1+'Calculadora'!$C$10)^A69)</f>
        <v/>
      </c>
      <c r="D69" s="19" t="str">
        <f>IF(A69="","",C69/(1+'Calculadora'!$C$8)^A69)</f>
        <v/>
      </c>
    </row>
    <row r="70">
      <c r="A70" t="str">
        <f>IF(64&lt;='Calculadora'!$C$9,64,"")</f>
        <v/>
      </c>
      <c r="B70" s="19" t="str">
        <f>IF(A70="","",'Calculadora'!$C$7*(1+'Calculadora'!$C$8)^A70)</f>
        <v/>
      </c>
      <c r="C70" s="19" t="str">
        <f>IF(A70="","",'Calculadora'!$C$7*(1+'Calculadora'!$C$10)^A70)</f>
        <v/>
      </c>
      <c r="D70" s="19" t="str">
        <f>IF(A70="","",C70/(1+'Calculadora'!$C$8)^A70)</f>
        <v/>
      </c>
    </row>
    <row r="71">
      <c r="A71" t="str">
        <f>IF(65&lt;='Calculadora'!$C$9,65,"")</f>
        <v/>
      </c>
      <c r="B71" s="19" t="str">
        <f>IF(A71="","",'Calculadora'!$C$7*(1+'Calculadora'!$C$8)^A71)</f>
        <v/>
      </c>
      <c r="C71" s="19" t="str">
        <f>IF(A71="","",'Calculadora'!$C$7*(1+'Calculadora'!$C$10)^A71)</f>
        <v/>
      </c>
      <c r="D71" s="19" t="str">
        <f>IF(A71="","",C71/(1+'Calculadora'!$C$8)^A71)</f>
        <v/>
      </c>
    </row>
    <row r="72">
      <c r="A72" t="str">
        <f>IF(66&lt;='Calculadora'!$C$9,66,"")</f>
        <v/>
      </c>
      <c r="B72" s="19" t="str">
        <f>IF(A72="","",'Calculadora'!$C$7*(1+'Calculadora'!$C$8)^A72)</f>
        <v/>
      </c>
      <c r="C72" s="19" t="str">
        <f>IF(A72="","",'Calculadora'!$C$7*(1+'Calculadora'!$C$10)^A72)</f>
        <v/>
      </c>
      <c r="D72" s="19" t="str">
        <f>IF(A72="","",C72/(1+'Calculadora'!$C$8)^A72)</f>
        <v/>
      </c>
    </row>
    <row r="73">
      <c r="A73" t="str">
        <f>IF(67&lt;='Calculadora'!$C$9,67,"")</f>
        <v/>
      </c>
      <c r="B73" s="19" t="str">
        <f>IF(A73="","",'Calculadora'!$C$7*(1+'Calculadora'!$C$8)^A73)</f>
        <v/>
      </c>
      <c r="C73" s="19" t="str">
        <f>IF(A73="","",'Calculadora'!$C$7*(1+'Calculadora'!$C$10)^A73)</f>
        <v/>
      </c>
      <c r="D73" s="19" t="str">
        <f>IF(A73="","",C73/(1+'Calculadora'!$C$8)^A73)</f>
        <v/>
      </c>
    </row>
    <row r="74">
      <c r="A74" t="str">
        <f>IF(68&lt;='Calculadora'!$C$9,68,"")</f>
        <v/>
      </c>
      <c r="B74" s="19" t="str">
        <f>IF(A74="","",'Calculadora'!$C$7*(1+'Calculadora'!$C$8)^A74)</f>
        <v/>
      </c>
      <c r="C74" s="19" t="str">
        <f>IF(A74="","",'Calculadora'!$C$7*(1+'Calculadora'!$C$10)^A74)</f>
        <v/>
      </c>
      <c r="D74" s="19" t="str">
        <f>IF(A74="","",C74/(1+'Calculadora'!$C$8)^A74)</f>
        <v/>
      </c>
    </row>
    <row r="75">
      <c r="A75" t="str">
        <f>IF(69&lt;='Calculadora'!$C$9,69,"")</f>
        <v/>
      </c>
      <c r="B75" s="19" t="str">
        <f>IF(A75="","",'Calculadora'!$C$7*(1+'Calculadora'!$C$8)^A75)</f>
        <v/>
      </c>
      <c r="C75" s="19" t="str">
        <f>IF(A75="","",'Calculadora'!$C$7*(1+'Calculadora'!$C$10)^A75)</f>
        <v/>
      </c>
      <c r="D75" s="19" t="str">
        <f>IF(A75="","",C75/(1+'Calculadora'!$C$8)^A75)</f>
        <v/>
      </c>
    </row>
    <row r="76">
      <c r="A76" t="str">
        <f>IF(70&lt;='Calculadora'!$C$9,70,"")</f>
        <v/>
      </c>
      <c r="B76" s="19" t="str">
        <f>IF(A76="","",'Calculadora'!$C$7*(1+'Calculadora'!$C$8)^A76)</f>
        <v/>
      </c>
      <c r="C76" s="19" t="str">
        <f>IF(A76="","",'Calculadora'!$C$7*(1+'Calculadora'!$C$10)^A76)</f>
        <v/>
      </c>
      <c r="D76" s="19" t="str">
        <f>IF(A76="","",C76/(1+'Calculadora'!$C$8)^A76)</f>
        <v/>
      </c>
    </row>
    <row r="77">
      <c r="A77" t="str">
        <f>IF(71&lt;='Calculadora'!$C$9,71,"")</f>
        <v/>
      </c>
      <c r="B77" s="19" t="str">
        <f>IF(A77="","",'Calculadora'!$C$7*(1+'Calculadora'!$C$8)^A77)</f>
        <v/>
      </c>
      <c r="C77" s="19" t="str">
        <f>IF(A77="","",'Calculadora'!$C$7*(1+'Calculadora'!$C$10)^A77)</f>
        <v/>
      </c>
      <c r="D77" s="19" t="str">
        <f>IF(A77="","",C77/(1+'Calculadora'!$C$8)^A77)</f>
        <v/>
      </c>
    </row>
    <row r="78">
      <c r="A78" t="str">
        <f>IF(72&lt;='Calculadora'!$C$9,72,"")</f>
        <v/>
      </c>
      <c r="B78" s="19" t="str">
        <f>IF(A78="","",'Calculadora'!$C$7*(1+'Calculadora'!$C$8)^A78)</f>
        <v/>
      </c>
      <c r="C78" s="19" t="str">
        <f>IF(A78="","",'Calculadora'!$C$7*(1+'Calculadora'!$C$10)^A78)</f>
        <v/>
      </c>
      <c r="D78" s="19" t="str">
        <f>IF(A78="","",C78/(1+'Calculadora'!$C$8)^A78)</f>
        <v/>
      </c>
    </row>
    <row r="79">
      <c r="A79" t="str">
        <f>IF(73&lt;='Calculadora'!$C$9,73,"")</f>
        <v/>
      </c>
      <c r="B79" s="19" t="str">
        <f>IF(A79="","",'Calculadora'!$C$7*(1+'Calculadora'!$C$8)^A79)</f>
        <v/>
      </c>
      <c r="C79" s="19" t="str">
        <f>IF(A79="","",'Calculadora'!$C$7*(1+'Calculadora'!$C$10)^A79)</f>
        <v/>
      </c>
      <c r="D79" s="19" t="str">
        <f>IF(A79="","",C79/(1+'Calculadora'!$C$8)^A79)</f>
        <v/>
      </c>
    </row>
    <row r="80">
      <c r="A80" t="str">
        <f>IF(74&lt;='Calculadora'!$C$9,74,"")</f>
        <v/>
      </c>
      <c r="B80" s="19" t="str">
        <f>IF(A80="","",'Calculadora'!$C$7*(1+'Calculadora'!$C$8)^A80)</f>
        <v/>
      </c>
      <c r="C80" s="19" t="str">
        <f>IF(A80="","",'Calculadora'!$C$7*(1+'Calculadora'!$C$10)^A80)</f>
        <v/>
      </c>
      <c r="D80" s="19" t="str">
        <f>IF(A80="","",C80/(1+'Calculadora'!$C$8)^A80)</f>
        <v/>
      </c>
    </row>
    <row r="81">
      <c r="A81" t="str">
        <f>IF(75&lt;='Calculadora'!$C$9,75,"")</f>
        <v/>
      </c>
      <c r="B81" s="19" t="str">
        <f>IF(A81="","",'Calculadora'!$C$7*(1+'Calculadora'!$C$8)^A81)</f>
        <v/>
      </c>
      <c r="C81" s="19" t="str">
        <f>IF(A81="","",'Calculadora'!$C$7*(1+'Calculadora'!$C$10)^A81)</f>
        <v/>
      </c>
      <c r="D81" s="19" t="str">
        <f>IF(A81="","",C81/(1+'Calculadora'!$C$8)^A81)</f>
        <v/>
      </c>
    </row>
    <row r="82">
      <c r="A82" t="str">
        <f>IF(76&lt;='Calculadora'!$C$9,76,"")</f>
        <v/>
      </c>
      <c r="B82" s="19" t="str">
        <f>IF(A82="","",'Calculadora'!$C$7*(1+'Calculadora'!$C$8)^A82)</f>
        <v/>
      </c>
      <c r="C82" s="19" t="str">
        <f>IF(A82="","",'Calculadora'!$C$7*(1+'Calculadora'!$C$10)^A82)</f>
        <v/>
      </c>
      <c r="D82" s="19" t="str">
        <f>IF(A82="","",C82/(1+'Calculadora'!$C$8)^A82)</f>
        <v/>
      </c>
    </row>
    <row r="83">
      <c r="A83" t="str">
        <f>IF(77&lt;='Calculadora'!$C$9,77,"")</f>
        <v/>
      </c>
      <c r="B83" s="19" t="str">
        <f>IF(A83="","",'Calculadora'!$C$7*(1+'Calculadora'!$C$8)^A83)</f>
        <v/>
      </c>
      <c r="C83" s="19" t="str">
        <f>IF(A83="","",'Calculadora'!$C$7*(1+'Calculadora'!$C$10)^A83)</f>
        <v/>
      </c>
      <c r="D83" s="19" t="str">
        <f>IF(A83="","",C83/(1+'Calculadora'!$C$8)^A83)</f>
        <v/>
      </c>
    </row>
    <row r="84">
      <c r="A84" t="str">
        <f>IF(78&lt;='Calculadora'!$C$9,78,"")</f>
        <v/>
      </c>
      <c r="B84" s="19" t="str">
        <f>IF(A84="","",'Calculadora'!$C$7*(1+'Calculadora'!$C$8)^A84)</f>
        <v/>
      </c>
      <c r="C84" s="19" t="str">
        <f>IF(A84="","",'Calculadora'!$C$7*(1+'Calculadora'!$C$10)^A84)</f>
        <v/>
      </c>
      <c r="D84" s="19" t="str">
        <f>IF(A84="","",C84/(1+'Calculadora'!$C$8)^A84)</f>
        <v/>
      </c>
    </row>
    <row r="85">
      <c r="A85" t="str">
        <f>IF(79&lt;='Calculadora'!$C$9,79,"")</f>
        <v/>
      </c>
      <c r="B85" s="19" t="str">
        <f>IF(A85="","",'Calculadora'!$C$7*(1+'Calculadora'!$C$8)^A85)</f>
        <v/>
      </c>
      <c r="C85" s="19" t="str">
        <f>IF(A85="","",'Calculadora'!$C$7*(1+'Calculadora'!$C$10)^A85)</f>
        <v/>
      </c>
      <c r="D85" s="19" t="str">
        <f>IF(A85="","",C85/(1+'Calculadora'!$C$8)^A85)</f>
        <v/>
      </c>
    </row>
    <row r="86">
      <c r="A86" t="str">
        <f>IF(80&lt;='Calculadora'!$C$9,80,"")</f>
        <v/>
      </c>
      <c r="B86" s="19" t="str">
        <f>IF(A86="","",'Calculadora'!$C$7*(1+'Calculadora'!$C$8)^A86)</f>
        <v/>
      </c>
      <c r="C86" s="19" t="str">
        <f>IF(A86="","",'Calculadora'!$C$7*(1+'Calculadora'!$C$10)^A86)</f>
        <v/>
      </c>
      <c r="D86" s="19" t="str">
        <f>IF(A86="","",C86/(1+'Calculadora'!$C$8)^A86)</f>
        <v/>
      </c>
    </row>
    <row r="87">
      <c r="A87" t="str">
        <f>IF(81&lt;='Calculadora'!$C$9,81,"")</f>
        <v/>
      </c>
      <c r="B87" s="19" t="str">
        <f>IF(A87="","",'Calculadora'!$C$7*(1+'Calculadora'!$C$8)^A87)</f>
        <v/>
      </c>
      <c r="C87" s="19" t="str">
        <f>IF(A87="","",'Calculadora'!$C$7*(1+'Calculadora'!$C$10)^A87)</f>
        <v/>
      </c>
      <c r="D87" s="19" t="str">
        <f>IF(A87="","",C87/(1+'Calculadora'!$C$8)^A87)</f>
        <v/>
      </c>
    </row>
    <row r="88">
      <c r="A88" t="str">
        <f>IF(82&lt;='Calculadora'!$C$9,82,"")</f>
        <v/>
      </c>
      <c r="B88" s="19" t="str">
        <f>IF(A88="","",'Calculadora'!$C$7*(1+'Calculadora'!$C$8)^A88)</f>
        <v/>
      </c>
      <c r="C88" s="19" t="str">
        <f>IF(A88="","",'Calculadora'!$C$7*(1+'Calculadora'!$C$10)^A88)</f>
        <v/>
      </c>
      <c r="D88" s="19" t="str">
        <f>IF(A88="","",C88/(1+'Calculadora'!$C$8)^A88)</f>
        <v/>
      </c>
    </row>
    <row r="89">
      <c r="A89" t="str">
        <f>IF(83&lt;='Calculadora'!$C$9,83,"")</f>
        <v/>
      </c>
      <c r="B89" s="19" t="str">
        <f>IF(A89="","",'Calculadora'!$C$7*(1+'Calculadora'!$C$8)^A89)</f>
        <v/>
      </c>
      <c r="C89" s="19" t="str">
        <f>IF(A89="","",'Calculadora'!$C$7*(1+'Calculadora'!$C$10)^A89)</f>
        <v/>
      </c>
      <c r="D89" s="19" t="str">
        <f>IF(A89="","",C89/(1+'Calculadora'!$C$8)^A89)</f>
        <v/>
      </c>
    </row>
    <row r="90">
      <c r="A90" t="str">
        <f>IF(84&lt;='Calculadora'!$C$9,84,"")</f>
        <v/>
      </c>
      <c r="B90" s="19" t="str">
        <f>IF(A90="","",'Calculadora'!$C$7*(1+'Calculadora'!$C$8)^A90)</f>
        <v/>
      </c>
      <c r="C90" s="19" t="str">
        <f>IF(A90="","",'Calculadora'!$C$7*(1+'Calculadora'!$C$10)^A90)</f>
        <v/>
      </c>
      <c r="D90" s="19" t="str">
        <f>IF(A90="","",C90/(1+'Calculadora'!$C$8)^A90)</f>
        <v/>
      </c>
    </row>
    <row r="91">
      <c r="A91" t="str">
        <f>IF(85&lt;='Calculadora'!$C$9,85,"")</f>
        <v/>
      </c>
      <c r="B91" s="19" t="str">
        <f>IF(A91="","",'Calculadora'!$C$7*(1+'Calculadora'!$C$8)^A91)</f>
        <v/>
      </c>
      <c r="C91" s="19" t="str">
        <f>IF(A91="","",'Calculadora'!$C$7*(1+'Calculadora'!$C$10)^A91)</f>
        <v/>
      </c>
      <c r="D91" s="19" t="str">
        <f>IF(A91="","",C91/(1+'Calculadora'!$C$8)^A91)</f>
        <v/>
      </c>
    </row>
    <row r="92">
      <c r="A92" t="str">
        <f>IF(86&lt;='Calculadora'!$C$9,86,"")</f>
        <v/>
      </c>
      <c r="B92" s="19" t="str">
        <f>IF(A92="","",'Calculadora'!$C$7*(1+'Calculadora'!$C$8)^A92)</f>
        <v/>
      </c>
      <c r="C92" s="19" t="str">
        <f>IF(A92="","",'Calculadora'!$C$7*(1+'Calculadora'!$C$10)^A92)</f>
        <v/>
      </c>
      <c r="D92" s="19" t="str">
        <f>IF(A92="","",C92/(1+'Calculadora'!$C$8)^A92)</f>
        <v/>
      </c>
    </row>
    <row r="93">
      <c r="A93" t="str">
        <f>IF(87&lt;='Calculadora'!$C$9,87,"")</f>
        <v/>
      </c>
      <c r="B93" s="19" t="str">
        <f>IF(A93="","",'Calculadora'!$C$7*(1+'Calculadora'!$C$8)^A93)</f>
        <v/>
      </c>
      <c r="C93" s="19" t="str">
        <f>IF(A93="","",'Calculadora'!$C$7*(1+'Calculadora'!$C$10)^A93)</f>
        <v/>
      </c>
      <c r="D93" s="19" t="str">
        <f>IF(A93="","",C93/(1+'Calculadora'!$C$8)^A93)</f>
        <v/>
      </c>
    </row>
    <row r="94">
      <c r="A94" t="str">
        <f>IF(88&lt;='Calculadora'!$C$9,88,"")</f>
        <v/>
      </c>
      <c r="B94" s="19" t="str">
        <f>IF(A94="","",'Calculadora'!$C$7*(1+'Calculadora'!$C$8)^A94)</f>
        <v/>
      </c>
      <c r="C94" s="19" t="str">
        <f>IF(A94="","",'Calculadora'!$C$7*(1+'Calculadora'!$C$10)^A94)</f>
        <v/>
      </c>
      <c r="D94" s="19" t="str">
        <f>IF(A94="","",C94/(1+'Calculadora'!$C$8)^A94)</f>
        <v/>
      </c>
    </row>
    <row r="95">
      <c r="A95" t="str">
        <f>IF(89&lt;='Calculadora'!$C$9,89,"")</f>
        <v/>
      </c>
      <c r="B95" s="19" t="str">
        <f>IF(A95="","",'Calculadora'!$C$7*(1+'Calculadora'!$C$8)^A95)</f>
        <v/>
      </c>
      <c r="C95" s="19" t="str">
        <f>IF(A95="","",'Calculadora'!$C$7*(1+'Calculadora'!$C$10)^A95)</f>
        <v/>
      </c>
      <c r="D95" s="19" t="str">
        <f>IF(A95="","",C95/(1+'Calculadora'!$C$8)^A95)</f>
        <v/>
      </c>
    </row>
    <row r="96">
      <c r="A96" t="str">
        <f>IF(90&lt;='Calculadora'!$C$9,90,"")</f>
        <v/>
      </c>
      <c r="B96" s="19" t="str">
        <f>IF(A96="","",'Calculadora'!$C$7*(1+'Calculadora'!$C$8)^A96)</f>
        <v/>
      </c>
      <c r="C96" s="19" t="str">
        <f>IF(A96="","",'Calculadora'!$C$7*(1+'Calculadora'!$C$10)^A96)</f>
        <v/>
      </c>
      <c r="D96" s="19" t="str">
        <f>IF(A96="","",C96/(1+'Calculadora'!$C$8)^A96)</f>
        <v/>
      </c>
    </row>
    <row r="97">
      <c r="A97" t="str">
        <f>IF(91&lt;='Calculadora'!$C$9,91,"")</f>
        <v/>
      </c>
      <c r="B97" s="19" t="str">
        <f>IF(A97="","",'Calculadora'!$C$7*(1+'Calculadora'!$C$8)^A97)</f>
        <v/>
      </c>
      <c r="C97" s="19" t="str">
        <f>IF(A97="","",'Calculadora'!$C$7*(1+'Calculadora'!$C$10)^A97)</f>
        <v/>
      </c>
      <c r="D97" s="19" t="str">
        <f>IF(A97="","",C97/(1+'Calculadora'!$C$8)^A97)</f>
        <v/>
      </c>
    </row>
    <row r="98">
      <c r="A98" t="str">
        <f>IF(92&lt;='Calculadora'!$C$9,92,"")</f>
        <v/>
      </c>
      <c r="B98" s="19" t="str">
        <f>IF(A98="","",'Calculadora'!$C$7*(1+'Calculadora'!$C$8)^A98)</f>
        <v/>
      </c>
      <c r="C98" s="19" t="str">
        <f>IF(A98="","",'Calculadora'!$C$7*(1+'Calculadora'!$C$10)^A98)</f>
        <v/>
      </c>
      <c r="D98" s="19" t="str">
        <f>IF(A98="","",C98/(1+'Calculadora'!$C$8)^A98)</f>
        <v/>
      </c>
    </row>
    <row r="99">
      <c r="A99" t="str">
        <f>IF(93&lt;='Calculadora'!$C$9,93,"")</f>
        <v/>
      </c>
      <c r="B99" s="19" t="str">
        <f>IF(A99="","",'Calculadora'!$C$7*(1+'Calculadora'!$C$8)^A99)</f>
        <v/>
      </c>
      <c r="C99" s="19" t="str">
        <f>IF(A99="","",'Calculadora'!$C$7*(1+'Calculadora'!$C$10)^A99)</f>
        <v/>
      </c>
      <c r="D99" s="19" t="str">
        <f>IF(A99="","",C99/(1+'Calculadora'!$C$8)^A99)</f>
        <v/>
      </c>
    </row>
    <row r="100">
      <c r="A100" t="str">
        <f>IF(94&lt;='Calculadora'!$C$9,94,"")</f>
        <v/>
      </c>
      <c r="B100" s="19" t="str">
        <f>IF(A100="","",'Calculadora'!$C$7*(1+'Calculadora'!$C$8)^A100)</f>
        <v/>
      </c>
      <c r="C100" s="19" t="str">
        <f>IF(A100="","",'Calculadora'!$C$7*(1+'Calculadora'!$C$10)^A100)</f>
        <v/>
      </c>
      <c r="D100" s="19" t="str">
        <f>IF(A100="","",C100/(1+'Calculadora'!$C$8)^A100)</f>
        <v/>
      </c>
    </row>
    <row r="101">
      <c r="A101" t="str">
        <f>IF(95&lt;='Calculadora'!$C$9,95,"")</f>
        <v/>
      </c>
      <c r="B101" s="19" t="str">
        <f>IF(A101="","",'Calculadora'!$C$7*(1+'Calculadora'!$C$8)^A101)</f>
        <v/>
      </c>
      <c r="C101" s="19" t="str">
        <f>IF(A101="","",'Calculadora'!$C$7*(1+'Calculadora'!$C$10)^A101)</f>
        <v/>
      </c>
      <c r="D101" s="19" t="str">
        <f>IF(A101="","",C101/(1+'Calculadora'!$C$8)^A101)</f>
        <v/>
      </c>
    </row>
    <row r="102">
      <c r="A102" t="str">
        <f>IF(96&lt;='Calculadora'!$C$9,96,"")</f>
        <v/>
      </c>
      <c r="B102" s="19" t="str">
        <f>IF(A102="","",'Calculadora'!$C$7*(1+'Calculadora'!$C$8)^A102)</f>
        <v/>
      </c>
      <c r="C102" s="19" t="str">
        <f>IF(A102="","",'Calculadora'!$C$7*(1+'Calculadora'!$C$10)^A102)</f>
        <v/>
      </c>
      <c r="D102" s="19" t="str">
        <f>IF(A102="","",C102/(1+'Calculadora'!$C$8)^A102)</f>
        <v/>
      </c>
    </row>
    <row r="103">
      <c r="A103" t="str">
        <f>IF(97&lt;='Calculadora'!$C$9,97,"")</f>
        <v/>
      </c>
      <c r="B103" s="19" t="str">
        <f>IF(A103="","",'Calculadora'!$C$7*(1+'Calculadora'!$C$8)^A103)</f>
        <v/>
      </c>
      <c r="C103" s="19" t="str">
        <f>IF(A103="","",'Calculadora'!$C$7*(1+'Calculadora'!$C$10)^A103)</f>
        <v/>
      </c>
      <c r="D103" s="19" t="str">
        <f>IF(A103="","",C103/(1+'Calculadora'!$C$8)^A103)</f>
        <v/>
      </c>
    </row>
    <row r="104">
      <c r="A104" t="str">
        <f>IF(98&lt;='Calculadora'!$C$9,98,"")</f>
        <v/>
      </c>
      <c r="B104" s="19" t="str">
        <f>IF(A104="","",'Calculadora'!$C$7*(1+'Calculadora'!$C$8)^A104)</f>
        <v/>
      </c>
      <c r="C104" s="19" t="str">
        <f>IF(A104="","",'Calculadora'!$C$7*(1+'Calculadora'!$C$10)^A104)</f>
        <v/>
      </c>
      <c r="D104" s="19" t="str">
        <f>IF(A104="","",C104/(1+'Calculadora'!$C$8)^A104)</f>
        <v/>
      </c>
    </row>
    <row r="105">
      <c r="A105" t="str">
        <f>IF(99&lt;='Calculadora'!$C$9,99,"")</f>
        <v/>
      </c>
      <c r="B105" s="19" t="str">
        <f>IF(A105="","",'Calculadora'!$C$7*(1+'Calculadora'!$C$8)^A105)</f>
        <v/>
      </c>
      <c r="C105" s="19" t="str">
        <f>IF(A105="","",'Calculadora'!$C$7*(1+'Calculadora'!$C$10)^A105)</f>
        <v/>
      </c>
      <c r="D105" s="19" t="str">
        <f>IF(A105="","",C105/(1+'Calculadora'!$C$8)^A105)</f>
        <v/>
      </c>
    </row>
    <row r="106">
      <c r="A106" t="str">
        <f>IF(100&lt;='Calculadora'!$C$9,100,"")</f>
        <v/>
      </c>
      <c r="B106" s="19" t="str">
        <f>IF(A106="","",'Calculadora'!$C$7*(1+'Calculadora'!$C$8)^A106)</f>
        <v/>
      </c>
      <c r="C106" s="19" t="str">
        <f>IF(A106="","",'Calculadora'!$C$7*(1+'Calculadora'!$C$10)^A106)</f>
        <v/>
      </c>
      <c r="D106" s="19" t="str">
        <f>IF(A106="","",C106/(1+'Calculadora'!$C$8)^A106)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15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10" customWidth="1" min="2" max="2"/>
  </cols>
  <sheetData>
    <row r="2">
      <c r="B2" s="20" t="inlineStr">
        <is>
          <t>Cómo se usa la plantilla de inflación</t>
        </is>
      </c>
    </row>
    <row r="4" ht="15" customHeight="1">
      <c r="B4" s="21" t="inlineStr">
        <is>
          <t>1. Escribe una cantidad, la inflación media que esperas y los años.</t>
        </is>
      </c>
    </row>
    <row r="5" ht="15" customHeight="1">
      <c r="B5" s="21" t="inlineStr">
        <is>
          <t>2. «En dinero de hoy» quiere decir lo que podrás comprar con ese dinero, a precios de ahora.</t>
        </is>
      </c>
    </row>
    <row r="6" ht="15" customHeight="1">
      <c r="B6" s="21" t="inlineStr">
        <is>
          <t>3. Si tu dinero da intereses, escribe cuánto rinde al año para ver si le gana a la inflación.</t>
        </is>
      </c>
    </row>
    <row r="7" ht="15" customHeight="1">
      <c r="B7" s="21" t="inlineStr">
        <is>
          <t>4. En «Año a año» ves la evolución y el gráfico de los primeros 30 años.</t>
        </is>
      </c>
    </row>
    <row r="9" ht="30" customHeight="1">
      <c r="B9" s="22" t="inlineStr">
        <is>
          <t>Usa la inflación oficial de tu país o la media de los últimos años. Muchos bancos centrales buscan que ronde el 2 %.</t>
        </is>
      </c>
    </row>
    <row r="10" ht="30" customHeight="1">
      <c r="B10" s="22" t="inlineStr">
        <is>
          <t>Las celdas naranjas son las que puedes cambiar. Las demás llevan fórmulas: si las borras, la plantilla deja de calcular.</t>
        </is>
      </c>
    </row>
    <row r="11" ht="30" customHeight="1">
      <c r="B11" s="22" t="inlineStr">
        <is>
          <t>Funciona en Excel, en Google Sheets (súbela a Drive y ábrela con Hojas de cálculo) y en LibreOffice. No tiene macros.</t>
        </is>
      </c>
    </row>
    <row r="12" ht="15" customHeight="1">
      <c r="B12" s="22" t="inlineStr">
        <is>
          <t>Las cifras no llevan símbolo de moneda: sirve para euros, pesos, dólares o cualquier otra.</t>
        </is>
      </c>
    </row>
    <row r="13" ht="30" customHeight="1">
      <c r="B13" s="22" t="inlineStr">
        <is>
          <t>Es una estimación orientativa con las fórmulas habituales. Para una decisión importante, compara con la oferta o el contrato reales.</t>
        </is>
      </c>
    </row>
    <row r="15">
      <c r="B15" s="9" t="inlineStr">
        <is>
          <t>Calculadora online con estos mismos cálculos: skilio.com/calculadoras/inflacion/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Skilio</dc:creator>
  <dc:title>Plantilla de inflación y poder adquisitivo</dc:title>
  <dcterms:created xsi:type="dcterms:W3CDTF">2026-10-29T21:16:37Z</dcterms:created>
  <dcterms:modified xsi:type="dcterms:W3CDTF">2026-10-29T21:16:37Z</dcterms:modified>
</cp:coreProperties>
</file>