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dora" sheetId="1" state="visible" r:id="rId1"/>
    <sheet name="Pagos" sheetId="2" state="visible" r:id="rId2"/>
    <sheet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b val="1"/>
      <color rgb="001F1F1F"/>
      <sz val="16"/>
    </font>
    <font>
      <color rgb="006B7280"/>
      <sz val="10"/>
    </font>
    <font>
      <i val="1"/>
      <color rgb="00C2410C"/>
      <sz val="9"/>
    </font>
    <font>
      <color rgb="006B7280"/>
      <sz val="8"/>
    </font>
    <font>
      <b val="1"/>
      <color rgb="00C2410C"/>
      <sz val="11"/>
    </font>
    <font>
      <b val="1"/>
      <color rgb="009A3412"/>
    </font>
    <font>
      <color rgb="006B7280"/>
      <sz val="9"/>
    </font>
    <font>
      <b val="1"/>
    </font>
    <font>
      <b val="1"/>
      <sz val="13"/>
    </font>
    <font>
      <b val="1"/>
      <color rgb="00FFFFFF"/>
    </font>
    <font>
      <b val="1"/>
      <color rgb="001F1F1F"/>
      <sz val="14"/>
    </font>
    <font>
      <b val="1"/>
      <sz val="14"/>
    </font>
    <font>
      <color rgb="00374151"/>
      <sz val="10"/>
    </font>
  </fonts>
  <fills count="6">
    <fill>
      <patternFill/>
    </fill>
    <fill>
      <patternFill patternType="gray125"/>
    </fill>
    <fill>
      <patternFill patternType="solid">
        <fgColor rgb="00FDE9D9"/>
      </patternFill>
    </fill>
    <fill>
      <patternFill patternType="solid">
        <fgColor rgb="00E7F4EA"/>
      </patternFill>
    </fill>
    <fill>
      <patternFill patternType="solid">
        <fgColor rgb="00F3F4F6"/>
      </patternFill>
    </fill>
    <fill>
      <patternFill patternType="solid">
        <fgColor rgb="001F1F1F"/>
      </patternFill>
    </fill>
  </fills>
  <borders count="4">
    <border>
      <left/>
      <right/>
      <top/>
      <bottom/>
      <diagonal/>
    </border>
    <border>
      <bottom style="thin">
        <color rgb="00C2410C"/>
      </bottom>
    </border>
    <border>
      <left style="thin">
        <color rgb="00E8A87C"/>
      </left>
      <right style="thin">
        <color rgb="00E8A87C"/>
      </right>
      <top style="thin">
        <color rgb="00E8A87C"/>
      </top>
      <bottom style="thin">
        <color rgb="00E8A87C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1" pivotButton="0" quotePrefix="0" xfId="0"/>
    <xf numFmtId="0" fontId="0" fillId="0" borderId="1" pivotButton="0" quotePrefix="0" xfId="0"/>
    <xf numFmtId="1" fontId="6" fillId="2" borderId="2" pivotButton="0" quotePrefix="0" xfId="0"/>
    <xf numFmtId="0" fontId="10" fillId="5" borderId="0" applyAlignment="1" pivotButton="0" quotePrefix="0" xfId="0">
      <alignment horizontal="center" vertical="center" wrapText="1"/>
    </xf>
    <xf numFmtId="4" fontId="6" fillId="2" borderId="2" pivotButton="0" quotePrefix="0" xfId="0"/>
    <xf numFmtId="0" fontId="7" fillId="0" borderId="0" pivotButton="0" quotePrefix="0" xfId="0"/>
    <xf numFmtId="1" fontId="0" fillId="0" borderId="3" pivotButton="0" quotePrefix="0" xfId="0"/>
    <xf numFmtId="4" fontId="0" fillId="0" borderId="3" pivotButton="0" quotePrefix="0" xfId="0"/>
    <xf numFmtId="10" fontId="6" fillId="2" borderId="2" pivotButton="0" quotePrefix="0" xfId="0"/>
    <xf numFmtId="0" fontId="8" fillId="0" borderId="0" pivotButton="0" quotePrefix="0" xfId="0"/>
    <xf numFmtId="4" fontId="9" fillId="3" borderId="0" applyAlignment="1" pivotButton="0" quotePrefix="0" xfId="0">
      <alignment horizontal="right"/>
    </xf>
    <xf numFmtId="4" fontId="0" fillId="4" borderId="0" applyAlignment="1" pivotButton="0" quotePrefix="0" xfId="0">
      <alignment horizontal="right"/>
    </xf>
    <xf numFmtId="10" fontId="0" fillId="4" borderId="0" applyAlignment="1" pivotButton="0" quotePrefix="0" xfId="0">
      <alignment horizontal="right"/>
    </xf>
    <xf numFmtId="0" fontId="11" fillId="0" borderId="0" pivotButton="0" quotePrefix="0" xfId="0"/>
    <xf numFmtId="0" fontId="0" fillId="0" borderId="3" pivotButton="0" quotePrefix="0" xfId="0"/>
    <xf numFmtId="10" fontId="0" fillId="0" borderId="3" pivotButton="0" quotePrefix="0" xfId="0"/>
    <xf numFmtId="0" fontId="8" fillId="0" borderId="3" pivotButton="0" quotePrefix="0" xfId="0"/>
    <xf numFmtId="4" fontId="8" fillId="0" borderId="3" pivotButton="0" quotePrefix="0" xfId="0"/>
    <xf numFmtId="10" fontId="8" fillId="0" borderId="3" pivotButton="0" quotePrefix="0" xfId="0"/>
    <xf numFmtId="0" fontId="12" fillId="0" borderId="0" pivotButton="0" quotePrefix="0" xfId="0"/>
    <xf numFmtId="0" fontId="0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En qué se va el dinero de la boda</a:t>
            </a:r>
          </a:p>
        </rich>
      </tx>
    </title>
    <plotArea>
      <pieChart>
        <varyColors val="1"/>
        <ser>
          <idx val="0"/>
          <order val="0"/>
          <spPr>
            <a:ln>
              <a:prstDash val="solid"/>
            </a:ln>
          </spPr>
          <cat>
            <numRef>
              <f>'Pagos'!$B$7:$B$17</f>
            </numRef>
          </cat>
          <val>
            <numRef>
              <f>'Pagos'!$C$7:$C$17</f>
            </numRef>
          </val>
        </ser>
        <firstSliceAng val="0"/>
      </pieChart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7</col>
      <colOff>0</colOff>
      <row>5</row>
      <rowOff>0</rowOff>
    </from>
    <ext cx="43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39"/>
  <sheetViews>
    <sheetView showGridLines="0" tabSelected="1" workbookViewId="0">
      <selection activeCell="A1" sqref="A1"/>
    </sheetView>
  </sheetViews>
  <sheetFormatPr baseColWidth="8" defaultRowHeight="15"/>
  <cols>
    <col width="2" customWidth="1" min="1" max="1"/>
    <col width="50" customWidth="1" min="2" max="2"/>
    <col width="18" customWidth="1" min="3" max="3"/>
    <col width="66" customWidth="1" min="4" max="4"/>
    <col width="3" customWidth="1" min="5" max="5"/>
    <col width="20" customWidth="1" min="6" max="6"/>
    <col width="14" customWidth="1" min="7" max="7"/>
    <col width="16" customWidth="1" min="8" max="8"/>
  </cols>
  <sheetData>
    <row r="2">
      <c r="B2" s="1" t="inlineStr">
        <is>
          <t>Presupuesto de boda</t>
        </is>
      </c>
      <c r="D2" s="2" t="inlineStr">
        <is>
          <t>Plantilla de skilio.com/calculadoras/presupuesto-boda/</t>
        </is>
      </c>
    </row>
    <row r="3">
      <c r="B3" s="3" t="inlineStr">
        <is>
          <t>Cuánto cuesta tu boda, cuánto sale cada invitado y cuánto ahorrar al mes. Los precios los pones tú.</t>
        </is>
      </c>
    </row>
    <row r="4">
      <c r="B4" s="4" t="inlineStr">
        <is>
          <t>Cambia las celdas naranjas. Todo lo demás se calcula solo.</t>
        </is>
      </c>
    </row>
    <row r="6">
      <c r="B6" s="5" t="inlineStr">
        <is>
          <t>Invitados y banquete</t>
        </is>
      </c>
      <c r="C6" s="6" t="n"/>
    </row>
    <row r="7" ht="32" customHeight="1">
      <c r="B7" t="inlineStr">
        <is>
          <t>Invitados (adultos)</t>
        </is>
      </c>
      <c r="C7" s="7" t="n">
        <v>100</v>
      </c>
      <c r="F7" s="8" t="inlineStr">
        <is>
          <t>Invitados adultos</t>
        </is>
      </c>
      <c r="G7" s="8" t="inlineStr">
        <is>
          <t>Total</t>
        </is>
      </c>
      <c r="H7" s="8" t="inlineStr">
        <is>
          <t>Ahorro al mes</t>
        </is>
      </c>
    </row>
    <row r="8">
      <c r="B8" t="inlineStr">
        <is>
          <t>Precio por cubierto (comida y bebida por invitado)</t>
        </is>
      </c>
      <c r="C8" s="9" t="n">
        <v>60</v>
      </c>
      <c r="D8" s="10" t="inlineStr">
        <is>
          <t>Lo que cobra el banquete por persona. Pide un presupuesto: el valor de ejemplo no es un precio medio.</t>
        </is>
      </c>
      <c r="F8" s="11">
        <f>IF($C$7+(-20)&lt;0,"",$C$7+(-20))</f>
        <v>80</v>
      </c>
      <c r="G8" s="12">
        <f>IF(F8="","",($C$36+(F8-$C$7)*$C$8)*(1+$C$24)+$C$21)</f>
        <v>18840</v>
      </c>
      <c r="H8" s="12">
        <f>IF(G8="","",IF($C$25&gt;0,MAX(0,G8-$C$26)/$C$25,MAX(0,G8-$C$26)))</f>
        <v>1046.6666666666667</v>
      </c>
    </row>
    <row r="9">
      <c r="B9" t="inlineStr">
        <is>
          <t>Niños invitados</t>
        </is>
      </c>
      <c r="C9" s="7" t="n">
        <v>0</v>
      </c>
      <c r="F9" s="11">
        <f>IF($C$7+(-10)&lt;0,"",$C$7+(-10))</f>
        <v>90</v>
      </c>
      <c r="G9" s="12">
        <f>IF(F9="","",($C$36+(F9-$C$7)*$C$8)*(1+$C$24)+$C$21)</f>
        <v>19500</v>
      </c>
      <c r="H9" s="12">
        <f>IF(G9="","",IF($C$25&gt;0,MAX(0,G9-$C$26)/$C$25,MAX(0,G9-$C$26)))</f>
        <v>1083.3333333333333</v>
      </c>
    </row>
    <row r="10">
      <c r="B10" t="inlineStr">
        <is>
          <t>Menú de niño (parte del cubierto)</t>
        </is>
      </c>
      <c r="C10" s="13" t="n">
        <v>0.5</v>
      </c>
      <c r="D10" s="10" t="inlineStr">
        <is>
          <t>Con 50 %, cada niño cuesta la mitad de un adulto.</t>
        </is>
      </c>
      <c r="F10" s="11">
        <f>IF($C$7+(0)&lt;0,"",$C$7+(0))</f>
        <v>100</v>
      </c>
      <c r="G10" s="12">
        <f>IF(F10="","",($C$36+(F10-$C$7)*$C$8)*(1+$C$24)+$C$21)</f>
        <v>20160</v>
      </c>
      <c r="H10" s="12">
        <f>IF(G10="","",IF($C$25&gt;0,MAX(0,G10-$C$26)/$C$25,MAX(0,G10-$C$26)))</f>
        <v>1120</v>
      </c>
    </row>
    <row r="11">
      <c r="F11" s="11">
        <f>IF($C$7+(10)&lt;0,"",$C$7+(10))</f>
        <v>110</v>
      </c>
      <c r="G11" s="12">
        <f>IF(F11="","",($C$36+(F11-$C$7)*$C$8)*(1+$C$24)+$C$21)</f>
        <v>20820</v>
      </c>
      <c r="H11" s="12">
        <f>IF(G11="","",IF($C$25&gt;0,MAX(0,G11-$C$26)/$C$25,MAX(0,G11-$C$26)))</f>
        <v>1156.6666666666667</v>
      </c>
    </row>
    <row r="12">
      <c r="B12" s="5" t="inlineStr">
        <is>
          <t>Otras partidas</t>
        </is>
      </c>
      <c r="C12" s="6" t="n"/>
      <c r="F12" s="11">
        <f>IF($C$7+(20)&lt;0,"",$C$7+(20))</f>
        <v>120</v>
      </c>
      <c r="G12" s="12">
        <f>IF(F12="","",($C$36+(F12-$C$7)*$C$8)*(1+$C$24)+$C$21)</f>
        <v>21480</v>
      </c>
      <c r="H12" s="12">
        <f>IF(G12="","",IF($C$25&gt;0,MAX(0,G12-$C$26)/$C$25,MAX(0,G12-$C$26)))</f>
        <v>1193.3333333333333</v>
      </c>
    </row>
    <row r="13">
      <c r="B13" t="inlineStr">
        <is>
          <t>Lugar de la celebración (alquiler)</t>
        </is>
      </c>
      <c r="C13" s="9" t="n">
        <v>3000</v>
      </c>
      <c r="D13" s="10" t="inlineStr">
        <is>
          <t>Si el banquete ya incluye el lugar, pon 0.</t>
        </is>
      </c>
    </row>
    <row r="14">
      <c r="B14" t="inlineStr">
        <is>
          <t>Fotografía y video</t>
        </is>
      </c>
      <c r="C14" s="9" t="n">
        <v>1500</v>
      </c>
      <c r="F14" s="10" t="inlineStr">
        <is>
          <t>Cuánto cambia con más o menos invitados adultos.</t>
        </is>
      </c>
    </row>
    <row r="15">
      <c r="B15" t="inlineStr">
        <is>
          <t>Música o DJ</t>
        </is>
      </c>
      <c r="C15" s="9" t="n">
        <v>1200</v>
      </c>
    </row>
    <row r="16">
      <c r="B16" t="inlineStr">
        <is>
          <t>Vestuario (novia, novio y complementos)</t>
        </is>
      </c>
      <c r="C16" s="9" t="n">
        <v>1800</v>
      </c>
    </row>
    <row r="17">
      <c r="B17" t="inlineStr">
        <is>
          <t>Decoración y flores</t>
        </is>
      </c>
      <c r="C17" s="9" t="n">
        <v>1000</v>
      </c>
    </row>
    <row r="18">
      <c r="B18" t="inlineStr">
        <is>
          <t>Anillos</t>
        </is>
      </c>
      <c r="C18" s="9" t="n">
        <v>800</v>
      </c>
    </row>
    <row r="19">
      <c r="B19" t="inlineStr">
        <is>
          <t>Invitaciones y papelería</t>
        </is>
      </c>
      <c r="C19" s="9" t="n">
        <v>300</v>
      </c>
    </row>
    <row r="20">
      <c r="B20" t="inlineStr">
        <is>
          <t>Otros (transporte, pastel, peluquería…)</t>
        </is>
      </c>
      <c r="C20" s="9" t="n">
        <v>0</v>
      </c>
    </row>
    <row r="21">
      <c r="B21" t="inlineStr">
        <is>
          <t>Viaje de novios</t>
        </is>
      </c>
      <c r="C21" s="9" t="n">
        <v>3000</v>
      </c>
      <c r="D21" s="10" t="inlineStr">
        <is>
          <t>No lleva margen de imprevistos ni cuenta en el coste por invitado.</t>
        </is>
      </c>
    </row>
    <row r="23">
      <c r="B23" s="5" t="inlineStr">
        <is>
          <t>Imprevistos y ahorro</t>
        </is>
      </c>
      <c r="C23" s="6" t="n"/>
    </row>
    <row r="24">
      <c r="B24" t="inlineStr">
        <is>
          <t>Imprevistos</t>
        </is>
      </c>
      <c r="C24" s="13" t="n">
        <v>0.1</v>
      </c>
      <c r="D24" s="10" t="inlineStr">
        <is>
          <t>Un colchón para lo que siempre sale de más. No se aplica al viaje de novios.</t>
        </is>
      </c>
    </row>
    <row r="25">
      <c r="B25" t="inlineStr">
        <is>
          <t>Meses que faltan para la boda</t>
        </is>
      </c>
      <c r="C25" s="7" t="n">
        <v>18</v>
      </c>
    </row>
    <row r="26">
      <c r="B26" t="inlineStr">
        <is>
          <t>Ya ahorrado o aportado por la familia</t>
        </is>
      </c>
      <c r="C26" s="9" t="n">
        <v>0</v>
      </c>
    </row>
    <row r="28">
      <c r="B28" s="5" t="inlineStr">
        <is>
          <t>Resultados</t>
        </is>
      </c>
      <c r="C28" s="6" t="n"/>
    </row>
    <row r="29">
      <c r="B29" s="14" t="inlineStr">
        <is>
          <t>Presupuesto de tu boda</t>
        </is>
      </c>
      <c r="C29" s="15">
        <f>$C$38+$C$21</f>
        <v>20160</v>
      </c>
      <c r="D29" s="10" t="inlineStr">
        <is>
          <t>Todo incluido: partidas, imprevistos y viaje de novios.</t>
        </is>
      </c>
    </row>
    <row r="30">
      <c r="B30" s="14" t="inlineStr">
        <is>
          <t>Por invitado (sin viaje de novios)</t>
        </is>
      </c>
      <c r="C30" s="15">
        <f>IF($C$7+$C$9&gt;0,$C$38/($C$7+$C$9),"")</f>
        <v>171.6</v>
      </c>
    </row>
    <row r="31">
      <c r="B31" s="14" t="inlineStr">
        <is>
          <t>Ahorro al mes</t>
        </is>
      </c>
      <c r="C31" s="15">
        <f>IF($C$25&gt;0,$C$32/$C$25,$C$32)</f>
        <v>1120</v>
      </c>
      <c r="D31" s="10" t="inlineStr">
        <is>
          <t>Lo que falta por ahorrar entre los meses que quedan.</t>
        </is>
      </c>
    </row>
    <row r="32">
      <c r="B32" t="inlineStr">
        <is>
          <t>Te falta por ahorrar</t>
        </is>
      </c>
      <c r="C32" s="16">
        <f>MAX(0,$C$29-$C$26)</f>
        <v>20160</v>
      </c>
    </row>
    <row r="34">
      <c r="B34" s="5" t="inlineStr">
        <is>
          <t>De dónde sale</t>
        </is>
      </c>
      <c r="C34" s="6" t="n"/>
    </row>
    <row r="35">
      <c r="B35" t="inlineStr">
        <is>
          <t>Comida y bebida</t>
        </is>
      </c>
      <c r="C35" s="16">
        <f>($C$7*$C$8+$C$9*$C$8*$C$10)</f>
        <v>6000</v>
      </c>
    </row>
    <row r="36">
      <c r="B36" t="inlineStr">
        <is>
          <t>Coste de las partidas sin viaje de novios</t>
        </is>
      </c>
      <c r="C36" s="16">
        <f>(($C$7*$C$8+$C$9*$C$8*$C$10)+$C$13+$C$14+$C$15+$C$16+$C$17+$C$18+$C$19+$C$20)</f>
        <v>15600</v>
      </c>
    </row>
    <row r="37">
      <c r="B37" t="inlineStr">
        <is>
          <t>Imprevistos</t>
        </is>
      </c>
      <c r="C37" s="16">
        <f>$C$36*$C$24</f>
        <v>1560</v>
      </c>
    </row>
    <row r="38">
      <c r="B38" t="inlineStr">
        <is>
          <t>Coste de la boda (sin viaje de novios)</t>
        </is>
      </c>
      <c r="C38" s="16">
        <f>$C$36+$C$37</f>
        <v>17160</v>
      </c>
    </row>
    <row r="39">
      <c r="B39" t="inlineStr">
        <is>
          <t>Comida y bebida sobre el total</t>
        </is>
      </c>
      <c r="C39" s="17">
        <f>IF($C$29&gt;0,$C$35/$C$29,"")</f>
        <v>0.2976190476190476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18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5" customWidth="1" min="3" max="3"/>
    <col width="12" customWidth="1" min="4" max="4"/>
    <col width="18" customWidth="1" min="5" max="5"/>
    <col width="16" customWidth="1" min="6" max="6"/>
  </cols>
  <sheetData>
    <row r="2">
      <c r="B2" s="18" t="inlineStr">
        <is>
          <t>Qué pesa cada partida y qué falta por pagar</t>
        </is>
      </c>
    </row>
    <row r="3">
      <c r="B3" s="10" t="inlineStr">
        <is>
          <t>Apunta lo que ya has pagado de cada partida (señales, anticipos…).</t>
        </is>
      </c>
    </row>
    <row r="4">
      <c r="B4" s="2" t="inlineStr">
        <is>
          <t>Plantilla de skilio.com/calculadoras/presupuesto-boda/</t>
        </is>
      </c>
    </row>
    <row r="6" ht="32" customHeight="1">
      <c r="B6" s="8" t="inlineStr">
        <is>
          <t>Partida</t>
        </is>
      </c>
      <c r="C6" s="8" t="inlineStr">
        <is>
          <t>Presupuesto</t>
        </is>
      </c>
      <c r="D6" s="8" t="inlineStr">
        <is>
          <t>% del total</t>
        </is>
      </c>
      <c r="E6" s="8" t="inlineStr">
        <is>
          <t>Pagado hasta ahora</t>
        </is>
      </c>
      <c r="F6" s="8" t="inlineStr">
        <is>
          <t>Falta por pagar</t>
        </is>
      </c>
    </row>
    <row r="7">
      <c r="B7" s="19" t="inlineStr">
        <is>
          <t>Comida y bebida</t>
        </is>
      </c>
      <c r="C7" s="12">
        <f>'Calculadora'!$C$35</f>
        <v>6000</v>
      </c>
      <c r="D7" s="20">
        <f>IF($C$18&gt;0,C7/$C$18,"")</f>
        <v>0.2976190476190476</v>
      </c>
      <c r="E7" s="9" t="n"/>
      <c r="F7" s="12">
        <f>C7-E7</f>
        <v>6000</v>
      </c>
    </row>
    <row r="8">
      <c r="B8" s="19" t="inlineStr">
        <is>
          <t>Lugar</t>
        </is>
      </c>
      <c r="C8" s="12">
        <f>'Calculadora'!$C$13</f>
        <v>3000</v>
      </c>
      <c r="D8" s="20">
        <f>IF($C$18&gt;0,C8/$C$18,"")</f>
        <v>0.1488095238095238</v>
      </c>
      <c r="E8" s="9" t="n"/>
      <c r="F8" s="12">
        <f>C8-E8</f>
        <v>3000</v>
      </c>
    </row>
    <row r="9">
      <c r="B9" s="19" t="inlineStr">
        <is>
          <t>Fotografía y video</t>
        </is>
      </c>
      <c r="C9" s="12">
        <f>'Calculadora'!$C$14</f>
        <v>1500</v>
      </c>
      <c r="D9" s="20">
        <f>IF($C$18&gt;0,C9/$C$18,"")</f>
        <v>0.0744047619047619</v>
      </c>
      <c r="E9" s="9" t="n"/>
      <c r="F9" s="12">
        <f>C9-E9</f>
        <v>1500</v>
      </c>
    </row>
    <row r="10">
      <c r="B10" s="19" t="inlineStr">
        <is>
          <t>Música</t>
        </is>
      </c>
      <c r="C10" s="12">
        <f>'Calculadora'!$C$15</f>
        <v>1200</v>
      </c>
      <c r="D10" s="20">
        <f>IF($C$18&gt;0,C10/$C$18,"")</f>
        <v>0.05952380952380952</v>
      </c>
      <c r="E10" s="9" t="n"/>
      <c r="F10" s="12">
        <f>C10-E10</f>
        <v>1200</v>
      </c>
    </row>
    <row r="11">
      <c r="B11" s="19" t="inlineStr">
        <is>
          <t>Vestuario</t>
        </is>
      </c>
      <c r="C11" s="12">
        <f>'Calculadora'!$C$16</f>
        <v>1800</v>
      </c>
      <c r="D11" s="20">
        <f>IF($C$18&gt;0,C11/$C$18,"")</f>
        <v>0.08928571428571429</v>
      </c>
      <c r="E11" s="9" t="n"/>
      <c r="F11" s="12">
        <f>C11-E11</f>
        <v>1800</v>
      </c>
    </row>
    <row r="12">
      <c r="B12" s="19" t="inlineStr">
        <is>
          <t>Decoración y flores</t>
        </is>
      </c>
      <c r="C12" s="12">
        <f>'Calculadora'!$C$17</f>
        <v>1000</v>
      </c>
      <c r="D12" s="20">
        <f>IF($C$18&gt;0,C12/$C$18,"")</f>
        <v>0.0496031746031746</v>
      </c>
      <c r="E12" s="9" t="n"/>
      <c r="F12" s="12">
        <f>C12-E12</f>
        <v>1000</v>
      </c>
    </row>
    <row r="13">
      <c r="B13" s="19" t="inlineStr">
        <is>
          <t>Anillos</t>
        </is>
      </c>
      <c r="C13" s="12">
        <f>'Calculadora'!$C$18</f>
        <v>800</v>
      </c>
      <c r="D13" s="20">
        <f>IF($C$18&gt;0,C13/$C$18,"")</f>
        <v>0.03968253968253968</v>
      </c>
      <c r="E13" s="9" t="n"/>
      <c r="F13" s="12">
        <f>C13-E13</f>
        <v>800</v>
      </c>
    </row>
    <row r="14">
      <c r="B14" s="19" t="inlineStr">
        <is>
          <t>Invitaciones</t>
        </is>
      </c>
      <c r="C14" s="12">
        <f>'Calculadora'!$C$19</f>
        <v>300</v>
      </c>
      <c r="D14" s="20">
        <f>IF($C$18&gt;0,C14/$C$18,"")</f>
        <v>0.01488095238095238</v>
      </c>
      <c r="E14" s="9" t="n"/>
      <c r="F14" s="12">
        <f>C14-E14</f>
        <v>300</v>
      </c>
    </row>
    <row r="15">
      <c r="B15" s="19" t="inlineStr">
        <is>
          <t>Otros</t>
        </is>
      </c>
      <c r="C15" s="12">
        <f>'Calculadora'!$C$20</f>
        <v>0</v>
      </c>
      <c r="D15" s="20">
        <f>IF($C$18&gt;0,C15/$C$18,"")</f>
        <v>0</v>
      </c>
      <c r="E15" s="9" t="n"/>
      <c r="F15" s="12">
        <f>C15-E15</f>
        <v>0</v>
      </c>
    </row>
    <row r="16">
      <c r="B16" s="19" t="inlineStr">
        <is>
          <t>Imprevistos</t>
        </is>
      </c>
      <c r="C16" s="12">
        <f>'Calculadora'!$C$37</f>
        <v>1560</v>
      </c>
      <c r="D16" s="20">
        <f>IF($C$18&gt;0,C16/$C$18,"")</f>
        <v>0.07738095238095238</v>
      </c>
      <c r="E16" s="9" t="n"/>
      <c r="F16" s="12">
        <f>C16-E16</f>
        <v>1560</v>
      </c>
    </row>
    <row r="17">
      <c r="B17" s="19" t="inlineStr">
        <is>
          <t>Viaje de novios</t>
        </is>
      </c>
      <c r="C17" s="12">
        <f>'Calculadora'!$C$21</f>
        <v>3000</v>
      </c>
      <c r="D17" s="20">
        <f>IF($C$18&gt;0,C17/$C$18,"")</f>
        <v>0.1488095238095238</v>
      </c>
      <c r="E17" s="9" t="n"/>
      <c r="F17" s="12">
        <f>C17-E17</f>
        <v>3000</v>
      </c>
    </row>
    <row r="18">
      <c r="B18" s="21" t="inlineStr">
        <is>
          <t>Total</t>
        </is>
      </c>
      <c r="C18" s="22">
        <f>SUM(C7:C17)</f>
        <v>20160</v>
      </c>
      <c r="D18" s="23">
        <f>IF(C18&gt;0,SUM(D7:D17),"")</f>
        <v>0.9999999999999999</v>
      </c>
      <c r="E18" s="22">
        <f>SUM(E7:E17)</f>
        <v>0</v>
      </c>
      <c r="F18" s="22">
        <f>SUM(F7:F17)</f>
        <v>20160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17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2">
      <c r="B2" s="24" t="inlineStr">
        <is>
          <t>Cómo se usa la plantilla de presupuesto de boda</t>
        </is>
      </c>
    </row>
    <row r="4" ht="15" customHeight="1">
      <c r="B4" s="25" t="inlineStr">
        <is>
          <t>1. En «Calculadora», escribe cuántos invitados tendrás y el precio por cubierto que te ha dado el banquete.</t>
        </is>
      </c>
    </row>
    <row r="5" ht="30" customHeight="1">
      <c r="B5" s="25" t="inlineStr">
        <is>
          <t>2. Cambia los importes de ejemplo por los de tus presupuestos: lugar, fotografía, música, vestuario, decoración, anillos, invitaciones y el viaje de novios.</t>
        </is>
      </c>
    </row>
    <row r="6" ht="15" customHeight="1">
      <c r="B6" s="25" t="inlineStr">
        <is>
          <t>3. Deja el 10 % de imprevistos o cámbialo, pon los meses que faltan y lo que ya has ahorrado.</t>
        </is>
      </c>
    </row>
    <row r="7" ht="30" customHeight="1">
      <c r="B7" s="25" t="inlineStr">
        <is>
          <t>4. Lee el presupuesto total, lo que sale cada invitado y cuánto ahorrar al mes. La tabla de la derecha enseña cuánto cambia con más o menos invitados.</t>
        </is>
      </c>
    </row>
    <row r="8" ht="15" customHeight="1">
      <c r="B8" s="25" t="inlineStr">
        <is>
          <t>5. En «Pagos», apunta lo que ya has pagado de cada partida y mira lo que falta por pagar.</t>
        </is>
      </c>
    </row>
    <row r="10" ht="30" customHeight="1">
      <c r="B10" s="26" t="inlineStr">
        <is>
          <t>Los importes de ejemplo no son precios medios: cambian mucho de un país y una ciudad a otra. Pide dos o tres presupuestos y escribe los tuyos.</t>
        </is>
      </c>
    </row>
    <row r="11" ht="15" customHeight="1">
      <c r="B11" s="26" t="inlineStr">
        <is>
          <t>El coste por invitado no incluye el viaje de novios, porque no depende de cuánta gente invites.</t>
        </is>
      </c>
    </row>
    <row r="12" ht="30" customHeight="1">
      <c r="B12" s="26" t="inlineStr">
        <is>
          <t>Las celdas naranjas son las que puedes cambiar. Las demás llevan fórmulas: si las borras, la plantilla deja de calcular.</t>
        </is>
      </c>
    </row>
    <row r="13" ht="30" customHeight="1">
      <c r="B13" s="26" t="inlineStr">
        <is>
          <t>Funciona en Excel, en Google Sheets (súbela a Drive y ábrela con Hojas de cálculo) y en LibreOffice. No tiene macros.</t>
        </is>
      </c>
    </row>
    <row r="14" ht="15" customHeight="1">
      <c r="B14" s="26" t="inlineStr">
        <is>
          <t>Las cifras no llevan símbolo de moneda: sirve para euros, pesos, dólares o cualquier otra.</t>
        </is>
      </c>
    </row>
    <row r="15" ht="30" customHeight="1">
      <c r="B15" s="26" t="inlineStr">
        <is>
          <t>Es una estimación orientativa con las fórmulas habituales. Para una decisión importante, compara con la oferta o el contrato reales.</t>
        </is>
      </c>
    </row>
    <row r="17">
      <c r="B17" s="10" t="inlineStr">
        <is>
          <t>Calculadora online con estos mismos cálculos: skilio.com/calculadoras/presupuesto-boda/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Skilio</dc:creator>
  <dc:title>Plantilla de presupuesto de boda</dc:title>
  <dcterms:created xsi:type="dcterms:W3CDTF">2026-11-01T01:31:07Z</dcterms:created>
  <dcterms:modified xsi:type="dcterms:W3CDTF">2026-11-01T01:31:07Z</dcterms:modified>
</cp:coreProperties>
</file>