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Temporada" sheetId="2" state="visible" r:id="rId2"/>
    <sheet name="Mes a mes" sheetId="3" state="visible" r:id="rId3"/>
    <sheet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FFFFFF"/>
    </font>
    <font>
      <b val="1"/>
      <color rgb="001F1F1F"/>
      <sz val="14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E7F4EA"/>
      </patternFill>
    </fill>
    <fill>
      <patternFill patternType="solid">
        <fgColor rgb="00F3F4F6"/>
      </patternFill>
    </fill>
    <fill>
      <patternFill patternType="solid">
        <fgColor rgb="001F1F1F"/>
      </patternFill>
    </fill>
  </fills>
  <borders count="4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7" fillId="0" borderId="0" pivotButton="0" quotePrefix="0" xfId="0"/>
    <xf numFmtId="0" fontId="10" fillId="5" borderId="0" applyAlignment="1" pivotButton="0" quotePrefix="0" xfId="0">
      <alignment horizontal="center" vertical="center" wrapText="1"/>
    </xf>
    <xf numFmtId="10" fontId="6" fillId="2" borderId="2" pivotButton="0" quotePrefix="0" xfId="0"/>
    <xf numFmtId="9" fontId="0" fillId="0" borderId="3" pivotButton="0" quotePrefix="0" xfId="0"/>
    <xf numFmtId="4" fontId="0" fillId="0" borderId="3" pivotButton="0" quotePrefix="0" xfId="0"/>
    <xf numFmtId="0" fontId="0" fillId="0" borderId="3" pivotButton="0" quotePrefix="0" xfId="0"/>
    <xf numFmtId="1" fontId="6" fillId="2" borderId="2" pivotButton="0" quotePrefix="0" xfId="0"/>
    <xf numFmtId="0" fontId="6" fillId="2" borderId="2" pivotButton="0" quotePrefix="0" xfId="0"/>
    <xf numFmtId="0" fontId="8" fillId="0" borderId="0" pivotButton="0" quotePrefix="0" xfId="0"/>
    <xf numFmtId="4" fontId="9" fillId="3" borderId="0" applyAlignment="1" pivotButton="0" quotePrefix="0" xfId="0">
      <alignment horizontal="right"/>
    </xf>
    <xf numFmtId="4" fontId="0" fillId="4" borderId="0" applyAlignment="1" pivotButton="0" quotePrefix="0" xfId="0">
      <alignment horizontal="right"/>
    </xf>
    <xf numFmtId="164" fontId="0" fillId="4" borderId="0" applyAlignment="1" pivotButton="0" quotePrefix="0" xfId="0">
      <alignment horizontal="right"/>
    </xf>
    <xf numFmtId="10" fontId="0" fillId="4" borderId="0" applyAlignment="1" pivotButton="0" quotePrefix="0" xfId="0">
      <alignment horizontal="right"/>
    </xf>
    <xf numFmtId="1" fontId="0" fillId="4" borderId="0" applyAlignment="1" pivotButton="0" quotePrefix="0" xfId="0">
      <alignment horizontal="right"/>
    </xf>
    <xf numFmtId="0" fontId="11" fillId="0" borderId="0" pivotButton="0" quotePrefix="0" xfId="0"/>
    <xf numFmtId="2" fontId="0" fillId="0" borderId="3" pivotButton="0" quotePrefix="0" xfId="0"/>
    <xf numFmtId="1" fontId="0" fillId="0" borderId="3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previstas de los primeros 12 meses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'Mes a mes'!D6</f>
            </strRef>
          </tx>
          <spPr>
            <a:ln>
              <a:prstDash val="solid"/>
            </a:ln>
          </spPr>
          <cat>
            <numRef>
              <f>'Mes a mes'!$A$7:$A$18</f>
            </numRef>
          </cat>
          <val>
            <numRef>
              <f>'Mes a mes'!$D$7:$D$18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9</col>
      <colOff>0</colOff>
      <row>5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27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  <col width="3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Proyección de ventas</t>
        </is>
      </c>
      <c r="D2" s="2" t="inlineStr">
        <is>
          <t>Plantilla de skilio.com/calculadoras/proyeccion-de-ventas/</t>
        </is>
      </c>
    </row>
    <row r="3">
      <c r="B3" s="3" t="inlineStr">
        <is>
          <t>Cuánto vas a vender en los próximos meses si tus ventas crecen y si llegas a tu objetivo.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ventas</t>
        </is>
      </c>
      <c r="C6" s="6" t="n"/>
    </row>
    <row r="7" ht="32" customHeight="1">
      <c r="B7" t="inlineStr">
        <is>
          <t>Ventas de tu último mes</t>
        </is>
      </c>
      <c r="C7" s="7" t="n">
        <v>10000</v>
      </c>
      <c r="D7" s="8" t="inlineStr">
        <is>
          <t>Lo que vendiste en un mes normal. Si el último fue de temporada, pon la media de los últimos 3 meses.</t>
        </is>
      </c>
      <c r="F7" s="9" t="inlineStr">
        <is>
          <t>Crecimiento al mes</t>
        </is>
      </c>
      <c r="G7" s="9" t="inlineStr">
        <is>
          <t>Ventas del periodo</t>
        </is>
      </c>
      <c r="H7" s="9" t="inlineStr">
        <is>
          <t>¿Llegas al objetivo?</t>
        </is>
      </c>
    </row>
    <row r="8">
      <c r="B8" t="inlineStr">
        <is>
          <t>Cuánto crecen tus ventas cada mes</t>
        </is>
      </c>
      <c r="C8" s="10" t="n">
        <v>0.03</v>
      </c>
      <c r="D8" s="8" t="inlineStr">
        <is>
          <t>Sobre el mes anterior. Si bajan, un número negativo.</t>
        </is>
      </c>
      <c r="F8" s="11" t="n">
        <v>0</v>
      </c>
      <c r="G8" s="12">
        <f>$C$7*SUMPRODUCT((1+F8)^'Mes a mes'!$A$7:$A$42*('Mes a mes'!$A$7:$A$42&lt;=$C$9)*'Mes a mes'!$C$7:$C$42)</f>
        <v>120000</v>
      </c>
      <c r="H8" s="13" t="str">
        <f>IF($C$10&gt;0,IF(G8&gt;=$C$10,"Sí","No"),"")</f>
        <v>No</v>
      </c>
    </row>
    <row r="9">
      <c r="B9" t="inlineStr">
        <is>
          <t>Meses que quieres proyectar</t>
        </is>
      </c>
      <c r="C9" s="14" t="n">
        <v>12</v>
      </c>
      <c r="D9" s="8" t="inlineStr">
        <is>
          <t>Elige de la lista: 3, 6, 12, 24 o 36.</t>
        </is>
      </c>
      <c r="F9" s="11" t="n">
        <v>0.01</v>
      </c>
      <c r="G9" s="12">
        <f>$C$7*SUMPRODUCT((1+F9)^'Mes a mes'!$A$7:$A$42*('Mes a mes'!$A$7:$A$42&lt;=$C$9)*'Mes a mes'!$C$7:$C$42)</f>
        <v>128093.28043328943</v>
      </c>
      <c r="H9" s="13" t="str">
        <f>IF($C$10&gt;0,IF(G9&gt;=$C$10,"Sí","No"),"")</f>
        <v>No</v>
      </c>
    </row>
    <row r="10">
      <c r="B10" t="inlineStr">
        <is>
          <t>Objetivo de ventas de todo el periodo</t>
        </is>
      </c>
      <c r="C10" s="7" t="n">
        <v>150000</v>
      </c>
      <c r="D10" s="8" t="inlineStr">
        <is>
          <t>Déjalo en 0 si no tienes objetivo.</t>
        </is>
      </c>
      <c r="F10" s="11" t="n">
        <v>0.02</v>
      </c>
      <c r="G10" s="12">
        <f>$C$7*SUMPRODUCT((1+F10)^'Mes a mes'!$A$7:$A$42*('Mes a mes'!$A$7:$A$42&lt;=$C$9)*'Mes a mes'!$C$7:$C$42)</f>
        <v>136803.31522689815</v>
      </c>
      <c r="H10" s="13" t="str">
        <f>IF($C$10&gt;0,IF(G10&gt;=$C$10,"Sí","No"),"")</f>
        <v>No</v>
      </c>
    </row>
    <row r="11">
      <c r="B11" t="inlineStr">
        <is>
          <t>Mes en que empieza la proyección</t>
        </is>
      </c>
      <c r="C11" s="15" t="inlineStr">
        <is>
          <t>Enero</t>
        </is>
      </c>
      <c r="D11" s="8" t="inlineStr">
        <is>
          <t>Solo importa si pones meses de temporada en la hoja «Temporada».</t>
        </is>
      </c>
      <c r="F11" s="11" t="n">
        <v>0.03</v>
      </c>
      <c r="G11" s="12">
        <f>$C$7*SUMPRODUCT((1+F11)^'Mes a mes'!$A$7:$A$42*('Mes a mes'!$A$7:$A$42&lt;=$C$9)*'Mes a mes'!$C$7:$C$42)</f>
        <v>146177.9044838548</v>
      </c>
      <c r="H11" s="13" t="str">
        <f>IF($C$10&gt;0,IF(G11&gt;=$C$10,"Sí","No"),"")</f>
        <v>No</v>
      </c>
    </row>
    <row r="12">
      <c r="F12" s="11" t="n">
        <v>0.04</v>
      </c>
      <c r="G12" s="12">
        <f>$C$7*SUMPRODUCT((1+F12)^'Mes a mes'!$A$7:$A$42*('Mes a mes'!$A$7:$A$42&lt;=$C$9)*'Mes a mes'!$C$7:$C$42)</f>
        <v>156268.37682759704</v>
      </c>
      <c r="H12" s="13" t="str">
        <f>IF($C$10&gt;0,IF(G12&gt;=$C$10,"Sí","No"),"")</f>
        <v>Sí</v>
      </c>
    </row>
    <row r="13">
      <c r="B13" s="5" t="inlineStr">
        <is>
          <t>Resultados</t>
        </is>
      </c>
      <c r="C13" s="6" t="n"/>
      <c r="F13" s="11" t="n">
        <v>0.05</v>
      </c>
      <c r="G13" s="12">
        <f>$C$7*SUMPRODUCT((1+F13)^'Mes a mes'!$A$7:$A$42*('Mes a mes'!$A$7:$A$42&lt;=$C$9)*'Mes a mes'!$C$7:$C$42)</f>
        <v>167129.8284646472</v>
      </c>
      <c r="H13" s="13" t="str">
        <f>IF($C$10&gt;0,IF(G13&gt;=$C$10,"Sí","No"),"")</f>
        <v>Sí</v>
      </c>
    </row>
    <row r="14">
      <c r="B14" s="16" t="inlineStr">
        <is>
          <t>Ventas proyectadas del periodo</t>
        </is>
      </c>
      <c r="C14" s="17">
        <f>SUM('Mes a mes'!$D$7:$D$42)</f>
        <v>146177.9044838548</v>
      </c>
      <c r="F14" s="11" t="n">
        <v>0.06</v>
      </c>
      <c r="G14" s="12">
        <f>$C$7*SUMPRODUCT((1+F14)^'Mes a mes'!$A$7:$A$42*('Mes a mes'!$A$7:$A$42&lt;=$C$9)*'Mes a mes'!$C$7:$C$42)</f>
        <v>178821.37669094728</v>
      </c>
      <c r="H14" s="13" t="str">
        <f>IF($C$10&gt;0,IF(G14&gt;=$C$10,"Sí","No"),"")</f>
        <v>Sí</v>
      </c>
    </row>
    <row r="15">
      <c r="B15" s="16" t="inlineStr">
        <is>
          <t>Ventas del último mes</t>
        </is>
      </c>
      <c r="C15" s="17">
        <f>INDEX('Mes a mes'!$D$7:$D$42,$C$9)</f>
        <v>14257.608868461793</v>
      </c>
      <c r="F15" s="11" t="n">
        <v>0.07000000000000001</v>
      </c>
      <c r="G15" s="12">
        <f>$C$7*SUMPRODUCT((1+F15)^'Mes a mes'!$A$7:$A$42*('Mes a mes'!$A$7:$A$42&lt;=$C$9)*'Mes a mes'!$C$7:$C$42)</f>
        <v>191406.42859829738</v>
      </c>
      <c r="H15" s="13" t="str">
        <f>IF($C$10&gt;0,IF(G15&gt;=$C$10,"Sí","No"),"")</f>
        <v>Sí</v>
      </c>
    </row>
    <row r="16">
      <c r="B16" s="16" t="inlineStr">
        <is>
          <t>Te sobran (+) o te faltan (-) sobre el objetivo</t>
        </is>
      </c>
      <c r="C16" s="17">
        <f>IF($C$10&gt;0,$C$14-$C$10,"")</f>
        <v>-3822.0955161452002</v>
      </c>
      <c r="D16" s="8" t="inlineStr">
        <is>
          <t>Solo sale si hay objetivo.</t>
        </is>
      </c>
      <c r="F16" s="11" t="n">
        <v>0.08</v>
      </c>
      <c r="G16" s="12">
        <f>$C$7*SUMPRODUCT((1+F16)^'Mes a mes'!$A$7:$A$42*('Mes a mes'!$A$7:$A$42&lt;=$C$9)*'Mes a mes'!$C$7:$C$42)</f>
        <v>204952.9657705622</v>
      </c>
      <c r="H16" s="13" t="str">
        <f>IF($C$10&gt;0,IF(G16&gt;=$C$10,"Sí","No"),"")</f>
        <v>Sí</v>
      </c>
    </row>
    <row r="17">
      <c r="B17" t="inlineStr">
        <is>
          <t>Ventas del mes 1</t>
        </is>
      </c>
      <c r="C17" s="18">
        <f>'Mes a mes'!$D$7</f>
        <v>10300</v>
      </c>
      <c r="F17" s="11" t="n">
        <v>0.09</v>
      </c>
      <c r="G17" s="12">
        <f>$C$7*SUMPRODUCT((1+F17)^'Mes a mes'!$A$7:$A$42*('Mes a mes'!$A$7:$A$42&lt;=$C$9)*'Mes a mes'!$C$7:$C$42)</f>
        <v>219533.84579370625</v>
      </c>
      <c r="H17" s="13" t="str">
        <f>IF($C$10&gt;0,IF(G17&gt;=$C$10,"Sí","No"),"")</f>
        <v>Sí</v>
      </c>
    </row>
    <row r="18">
      <c r="B18" t="inlineStr">
        <is>
          <t>Ventas medias al mes</t>
        </is>
      </c>
      <c r="C18" s="18">
        <f>$C$14/$C$9</f>
        <v>12181.492040321233</v>
      </c>
      <c r="F18" s="11" t="n">
        <v>0.1</v>
      </c>
      <c r="G18" s="12">
        <f>$C$7*SUMPRODUCT((1+F18)^'Mes a mes'!$A$7:$A$42*('Mes a mes'!$A$7:$A$42&lt;=$C$9)*'Mes a mes'!$C$7:$C$42)</f>
        <v>235227.12143931014</v>
      </c>
      <c r="H18" s="13" t="str">
        <f>IF($C$10&gt;0,IF(G18&gt;=$C$10,"Sí","No"),"")</f>
        <v>Sí</v>
      </c>
    </row>
    <row r="19">
      <c r="B19" t="inlineStr">
        <is>
          <t>Días del periodo</t>
        </is>
      </c>
      <c r="C19" s="19">
        <f>($C$9*365/12)</f>
        <v>365</v>
      </c>
      <c r="D19" s="8" t="inlineStr">
        <is>
          <t>12 meses son 365 días.</t>
        </is>
      </c>
      <c r="F19" s="8" t="inlineStr">
        <is>
          <t>Qué crecimiento mensual necesitas para llegar al objetivo.</t>
        </is>
      </c>
    </row>
    <row r="20">
      <c r="B20" t="inlineStr">
        <is>
          <t>Ventas por día de media</t>
        </is>
      </c>
      <c r="C20" s="18">
        <f>$C$14/($C$9*365/12)</f>
        <v>400.4874095448077</v>
      </c>
    </row>
    <row r="21">
      <c r="B21" t="inlineStr">
        <is>
          <t>Si no crecieras (mismas ventas cada mes)</t>
        </is>
      </c>
      <c r="C21" s="18">
        <f>SUM('Mes a mes'!$F$7:$F$42)</f>
        <v>120000</v>
      </c>
    </row>
    <row r="22">
      <c r="B22" t="inlineStr">
        <is>
          <t>Lo que suma el crecimiento (resta, si es negativo)</t>
        </is>
      </c>
      <c r="C22" s="18">
        <f>$C$14-$C$21</f>
        <v>26177.9044838548</v>
      </c>
    </row>
    <row r="23">
      <c r="B23" t="inlineStr">
        <is>
          <t>Crecimiento equivalente en un año</t>
        </is>
      </c>
      <c r="C23" s="20">
        <f>(1+$C$8)^12-1</f>
        <v>0.4257608868461793</v>
      </c>
    </row>
    <row r="24">
      <c r="B24" t="inlineStr">
        <is>
          <t>Parte del objetivo que alcanzas</t>
        </is>
      </c>
      <c r="C24" s="20">
        <f>IF($C$10&gt;0,$C$14/$C$10,"")</f>
        <v>0.9745193632256987</v>
      </c>
    </row>
    <row r="25">
      <c r="B25" t="inlineStr">
        <is>
          <t>Ventas por día para llegar al objetivo</t>
        </is>
      </c>
      <c r="C25" s="18">
        <f>IF($C$10&gt;0,$C$10/($C$9*365/12),"")</f>
        <v>410.958904109589</v>
      </c>
    </row>
    <row r="26">
      <c r="B26" t="inlineStr">
        <is>
          <t>Ventas medias al mes para llegar al objetivo</t>
        </is>
      </c>
      <c r="C26" s="18">
        <f>IF($C$10&gt;0,$C$10/$C$9,"")</f>
        <v>12500</v>
      </c>
    </row>
    <row r="27">
      <c r="B27" t="inlineStr">
        <is>
          <t>Mes en que llegas al objetivo</t>
        </is>
      </c>
      <c r="C27" s="21" t="str">
        <f>IF($C$10&gt;0,IF(COUNT('Mes a mes'!$H$7:$H$42)=0,"No llegas en el periodo",MIN('Mes a mes'!$H$7:$H$42)),"")</f>
        <v>No llegas en el periodo</v>
      </c>
    </row>
  </sheetData>
  <dataValidations count="2">
    <dataValidation sqref="C9" showDropDown="0" showInputMessage="0" showErrorMessage="0" allowBlank="1" errorTitle="Valor no válido" error="Elige una de las opciones de la lista." type="list">
      <formula1>"3,6,12,24,36"</formula1>
    </dataValidation>
    <dataValidation sqref="C11" showDropDown="0" showInputMessage="0" showErrorMessage="0" allowBlank="1" errorTitle="Valor no válido" error="Elige una de las opciones de la lista." type="list">
      <formula1>"Enero,Febrero,Marzo,Abril,Mayo,Junio,Julio,Agosto,Septiembre,Octubre,Noviembre,Diciembre"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8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22" customWidth="1" min="3" max="3"/>
  </cols>
  <sheetData>
    <row r="2">
      <c r="B2" s="22" t="inlineStr">
        <is>
          <t>Meses en que vendes más o menos de lo normal</t>
        </is>
      </c>
    </row>
    <row r="3">
      <c r="B3" s="8" t="inlineStr">
        <is>
          <t>Pon un porcentaje positivo si ese mes vendes más (30 es un 30 % más) y negativo si vendes menos. Con 0 no cambia nada.</t>
        </is>
      </c>
    </row>
    <row r="4">
      <c r="B4" s="2" t="inlineStr">
        <is>
          <t>Plantilla de skilio.com/calculadoras/proyeccion-de-ventas/</t>
        </is>
      </c>
    </row>
    <row r="6" ht="32" customHeight="1">
      <c r="B6" s="9" t="inlineStr">
        <is>
          <t>Mes</t>
        </is>
      </c>
      <c r="C6" s="9" t="inlineStr">
        <is>
          <t>Más o menos ventas</t>
        </is>
      </c>
    </row>
    <row r="7">
      <c r="B7" s="13" t="inlineStr">
        <is>
          <t>Enero</t>
        </is>
      </c>
      <c r="C7" s="10" t="n">
        <v>0</v>
      </c>
    </row>
    <row r="8">
      <c r="B8" s="13" t="inlineStr">
        <is>
          <t>Febrero</t>
        </is>
      </c>
      <c r="C8" s="10" t="n">
        <v>0</v>
      </c>
    </row>
    <row r="9">
      <c r="B9" s="13" t="inlineStr">
        <is>
          <t>Marzo</t>
        </is>
      </c>
      <c r="C9" s="10" t="n">
        <v>0</v>
      </c>
    </row>
    <row r="10">
      <c r="B10" s="13" t="inlineStr">
        <is>
          <t>Abril</t>
        </is>
      </c>
      <c r="C10" s="10" t="n">
        <v>0</v>
      </c>
    </row>
    <row r="11">
      <c r="B11" s="13" t="inlineStr">
        <is>
          <t>Mayo</t>
        </is>
      </c>
      <c r="C11" s="10" t="n">
        <v>0</v>
      </c>
    </row>
    <row r="12">
      <c r="B12" s="13" t="inlineStr">
        <is>
          <t>Junio</t>
        </is>
      </c>
      <c r="C12" s="10" t="n">
        <v>0</v>
      </c>
    </row>
    <row r="13">
      <c r="B13" s="13" t="inlineStr">
        <is>
          <t>Julio</t>
        </is>
      </c>
      <c r="C13" s="10" t="n">
        <v>0</v>
      </c>
    </row>
    <row r="14">
      <c r="B14" s="13" t="inlineStr">
        <is>
          <t>Agosto</t>
        </is>
      </c>
      <c r="C14" s="10" t="n">
        <v>0</v>
      </c>
    </row>
    <row r="15">
      <c r="B15" s="13" t="inlineStr">
        <is>
          <t>Septiembre</t>
        </is>
      </c>
      <c r="C15" s="10" t="n">
        <v>0</v>
      </c>
    </row>
    <row r="16">
      <c r="B16" s="13" t="inlineStr">
        <is>
          <t>Octubre</t>
        </is>
      </c>
      <c r="C16" s="10" t="n">
        <v>0</v>
      </c>
    </row>
    <row r="17">
      <c r="B17" s="13" t="inlineStr">
        <is>
          <t>Noviembre</t>
        </is>
      </c>
      <c r="C17" s="10" t="n">
        <v>0</v>
      </c>
    </row>
    <row r="18">
      <c r="B18" s="13" t="inlineStr">
        <is>
          <t>Diciembre</t>
        </is>
      </c>
      <c r="C18" s="10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42"/>
  <sheetViews>
    <sheetView showGridLines="0" tabSelected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6" customWidth="1" min="5" max="5"/>
    <col width="14" customWidth="1" min="6" max="6"/>
    <col width="12" customWidth="1" min="7" max="7"/>
    <col width="14" customWidth="1" min="8" max="8"/>
  </cols>
  <sheetData>
    <row r="2">
      <c r="B2" s="22" t="inlineStr">
        <is>
          <t>Ventas previstas mes a mes</t>
        </is>
      </c>
    </row>
    <row r="4">
      <c r="B4" s="2" t="inlineStr">
        <is>
          <t>Plantilla de skilio.com/calculadoras/proyeccion-de-ventas/</t>
        </is>
      </c>
    </row>
    <row r="6" ht="45" customHeight="1">
      <c r="A6" s="9" t="inlineStr">
        <is>
          <t>Mes</t>
        </is>
      </c>
      <c r="B6" s="9" t="inlineStr">
        <is>
          <t>Mes del año</t>
        </is>
      </c>
      <c r="C6" s="9" t="inlineStr">
        <is>
          <t>Factor de temporada</t>
        </is>
      </c>
      <c r="D6" s="9" t="inlineStr">
        <is>
          <t>Ventas del mes</t>
        </is>
      </c>
      <c r="E6" s="9" t="inlineStr">
        <is>
          <t>Ventas acumuladas</t>
        </is>
      </c>
      <c r="F6" s="9" t="inlineStr">
        <is>
          <t>Sin crecer</t>
        </is>
      </c>
      <c r="G6" s="9" t="inlineStr">
        <is>
          <t>Del objetivo</t>
        </is>
      </c>
      <c r="H6" s="9" t="inlineStr">
        <is>
          <t>Mes en que llegas</t>
        </is>
      </c>
    </row>
    <row r="7">
      <c r="A7" s="13" t="n">
        <v>1</v>
      </c>
      <c r="B7" s="13" t="str">
        <f>IF(A7&gt;'Calculadora'!$C$9,"",INDEX('Temporada'!$B$7:$B$18,MOD(MATCH('Calculadora'!$C$11,'Temporada'!$B$7:$B$18,0)-1+A7-1,12)+1))</f>
        <v>Enero</v>
      </c>
      <c r="C7" s="23">
        <f>MAX(0,1+INDEX('Temporada'!$C$7:$C$18,MOD(MATCH('Calculadora'!$C$11,'Temporada'!$B$7:$B$18,0)-1+A7-1,12)+1))</f>
        <v>1</v>
      </c>
      <c r="D7" s="12">
        <f>IF(A7&gt;'Calculadora'!$C$9,"",'Calculadora'!$C$7*(1+'Calculadora'!$C$8)^A7*C7)</f>
        <v>10300</v>
      </c>
      <c r="E7" s="12">
        <f>IF(A7&gt;'Calculadora'!$C$9,"",SUM($D$7:D7))</f>
        <v>10300</v>
      </c>
      <c r="F7" s="12">
        <f>IF(A7&gt;'Calculadora'!$C$9,"",'Calculadora'!$C$7*C7)</f>
        <v>10000</v>
      </c>
      <c r="G7" s="11">
        <f>IF(OR(A7&gt;'Calculadora'!$C$9,'Calculadora'!$C$10&lt;=0),"",E7/'Calculadora'!$C$10)</f>
        <v>0.06866666666666667</v>
      </c>
      <c r="H7" s="24" t="str">
        <f>IF(AND(A7&lt;='Calculadora'!$C$9,'Calculadora'!$C$10&gt;0,E7&gt;='Calculadora'!$C$10-0.000001),A7,"")</f>
        <v/>
      </c>
    </row>
    <row r="8">
      <c r="A8" s="13" t="n">
        <v>2</v>
      </c>
      <c r="B8" s="13" t="str">
        <f>IF(A8&gt;'Calculadora'!$C$9,"",INDEX('Temporada'!$B$7:$B$18,MOD(MATCH('Calculadora'!$C$11,'Temporada'!$B$7:$B$18,0)-1+A8-1,12)+1))</f>
        <v>Febrero</v>
      </c>
      <c r="C8" s="23">
        <f>MAX(0,1+INDEX('Temporada'!$C$7:$C$18,MOD(MATCH('Calculadora'!$C$11,'Temporada'!$B$7:$B$18,0)-1+A8-1,12)+1))</f>
        <v>1</v>
      </c>
      <c r="D8" s="12">
        <f>IF(A8&gt;'Calculadora'!$C$9,"",'Calculadora'!$C$7*(1+'Calculadora'!$C$8)^A8*C8)</f>
        <v>10609</v>
      </c>
      <c r="E8" s="12">
        <f>IF(A8&gt;'Calculadora'!$C$9,"",SUM($D$7:D8))</f>
        <v>20909</v>
      </c>
      <c r="F8" s="12">
        <f>IF(A8&gt;'Calculadora'!$C$9,"",'Calculadora'!$C$7*C8)</f>
        <v>10000</v>
      </c>
      <c r="G8" s="11">
        <f>IF(OR(A8&gt;'Calculadora'!$C$9,'Calculadora'!$C$10&lt;=0),"",E8/'Calculadora'!$C$10)</f>
        <v>0.13939333333333334</v>
      </c>
      <c r="H8" s="24" t="str">
        <f>IF(AND(A8&lt;='Calculadora'!$C$9,'Calculadora'!$C$10&gt;0,E8&gt;='Calculadora'!$C$10-0.000001),A8,"")</f>
        <v/>
      </c>
    </row>
    <row r="9">
      <c r="A9" s="13" t="n">
        <v>3</v>
      </c>
      <c r="B9" s="13" t="str">
        <f>IF(A9&gt;'Calculadora'!$C$9,"",INDEX('Temporada'!$B$7:$B$18,MOD(MATCH('Calculadora'!$C$11,'Temporada'!$B$7:$B$18,0)-1+A9-1,12)+1))</f>
        <v>Marzo</v>
      </c>
      <c r="C9" s="23">
        <f>MAX(0,1+INDEX('Temporada'!$C$7:$C$18,MOD(MATCH('Calculadora'!$C$11,'Temporada'!$B$7:$B$18,0)-1+A9-1,12)+1))</f>
        <v>1</v>
      </c>
      <c r="D9" s="12">
        <f>IF(A9&gt;'Calculadora'!$C$9,"",'Calculadora'!$C$7*(1+'Calculadora'!$C$8)^A9*C9)</f>
        <v>10927.27</v>
      </c>
      <c r="E9" s="12">
        <f>IF(A9&gt;'Calculadora'!$C$9,"",SUM($D$7:D9))</f>
        <v>31836.27</v>
      </c>
      <c r="F9" s="12">
        <f>IF(A9&gt;'Calculadora'!$C$9,"",'Calculadora'!$C$7*C9)</f>
        <v>10000</v>
      </c>
      <c r="G9" s="11">
        <f>IF(OR(A9&gt;'Calculadora'!$C$9,'Calculadora'!$C$10&lt;=0),"",E9/'Calculadora'!$C$10)</f>
        <v>0.2122418</v>
      </c>
      <c r="H9" s="24" t="str">
        <f>IF(AND(A9&lt;='Calculadora'!$C$9,'Calculadora'!$C$10&gt;0,E9&gt;='Calculadora'!$C$10-0.000001),A9,"")</f>
        <v/>
      </c>
    </row>
    <row r="10">
      <c r="A10" s="13" t="n">
        <v>4</v>
      </c>
      <c r="B10" s="13" t="str">
        <f>IF(A10&gt;'Calculadora'!$C$9,"",INDEX('Temporada'!$B$7:$B$18,MOD(MATCH('Calculadora'!$C$11,'Temporada'!$B$7:$B$18,0)-1+A10-1,12)+1))</f>
        <v>Abril</v>
      </c>
      <c r="C10" s="23">
        <f>MAX(0,1+INDEX('Temporada'!$C$7:$C$18,MOD(MATCH('Calculadora'!$C$11,'Temporada'!$B$7:$B$18,0)-1+A10-1,12)+1))</f>
        <v>1</v>
      </c>
      <c r="D10" s="12">
        <f>IF(A10&gt;'Calculadora'!$C$9,"",'Calculadora'!$C$7*(1+'Calculadora'!$C$8)^A10*C10)</f>
        <v>11255.0881</v>
      </c>
      <c r="E10" s="12">
        <f>IF(A10&gt;'Calculadora'!$C$9,"",SUM($D$7:D10))</f>
        <v>43091.3581</v>
      </c>
      <c r="F10" s="12">
        <f>IF(A10&gt;'Calculadora'!$C$9,"",'Calculadora'!$C$7*C10)</f>
        <v>10000</v>
      </c>
      <c r="G10" s="11">
        <f>IF(OR(A10&gt;'Calculadora'!$C$9,'Calculadora'!$C$10&lt;=0),"",E10/'Calculadora'!$C$10)</f>
        <v>0.2872757206666667</v>
      </c>
      <c r="H10" s="24" t="str">
        <f>IF(AND(A10&lt;='Calculadora'!$C$9,'Calculadora'!$C$10&gt;0,E10&gt;='Calculadora'!$C$10-0.000001),A10,"")</f>
        <v/>
      </c>
    </row>
    <row r="11">
      <c r="A11" s="13" t="n">
        <v>5</v>
      </c>
      <c r="B11" s="13" t="str">
        <f>IF(A11&gt;'Calculadora'!$C$9,"",INDEX('Temporada'!$B$7:$B$18,MOD(MATCH('Calculadora'!$C$11,'Temporada'!$B$7:$B$18,0)-1+A11-1,12)+1))</f>
        <v>Mayo</v>
      </c>
      <c r="C11" s="23">
        <f>MAX(0,1+INDEX('Temporada'!$C$7:$C$18,MOD(MATCH('Calculadora'!$C$11,'Temporada'!$B$7:$B$18,0)-1+A11-1,12)+1))</f>
        <v>1</v>
      </c>
      <c r="D11" s="12">
        <f>IF(A11&gt;'Calculadora'!$C$9,"",'Calculadora'!$C$7*(1+'Calculadora'!$C$8)^A11*C11)</f>
        <v>11592.740743</v>
      </c>
      <c r="E11" s="12">
        <f>IF(A11&gt;'Calculadora'!$C$9,"",SUM($D$7:D11))</f>
        <v>54684.098843</v>
      </c>
      <c r="F11" s="12">
        <f>IF(A11&gt;'Calculadora'!$C$9,"",'Calculadora'!$C$7*C11)</f>
        <v>10000</v>
      </c>
      <c r="G11" s="11">
        <f>IF(OR(A11&gt;'Calculadora'!$C$9,'Calculadora'!$C$10&lt;=0),"",E11/'Calculadora'!$C$10)</f>
        <v>0.36456065895333334</v>
      </c>
      <c r="H11" s="24" t="str">
        <f>IF(AND(A11&lt;='Calculadora'!$C$9,'Calculadora'!$C$10&gt;0,E11&gt;='Calculadora'!$C$10-0.000001),A11,"")</f>
        <v/>
      </c>
    </row>
    <row r="12">
      <c r="A12" s="13" t="n">
        <v>6</v>
      </c>
      <c r="B12" s="13" t="str">
        <f>IF(A12&gt;'Calculadora'!$C$9,"",INDEX('Temporada'!$B$7:$B$18,MOD(MATCH('Calculadora'!$C$11,'Temporada'!$B$7:$B$18,0)-1+A12-1,12)+1))</f>
        <v>Junio</v>
      </c>
      <c r="C12" s="23">
        <f>MAX(0,1+INDEX('Temporada'!$C$7:$C$18,MOD(MATCH('Calculadora'!$C$11,'Temporada'!$B$7:$B$18,0)-1+A12-1,12)+1))</f>
        <v>1</v>
      </c>
      <c r="D12" s="12">
        <f>IF(A12&gt;'Calculadora'!$C$9,"",'Calculadora'!$C$7*(1+'Calculadora'!$C$8)^A12*C12)</f>
        <v>11940.522965290002</v>
      </c>
      <c r="E12" s="12">
        <f>IF(A12&gt;'Calculadora'!$C$9,"",SUM($D$7:D12))</f>
        <v>66624.62180829</v>
      </c>
      <c r="F12" s="12">
        <f>IF(A12&gt;'Calculadora'!$C$9,"",'Calculadora'!$C$7*C12)</f>
        <v>10000</v>
      </c>
      <c r="G12" s="11">
        <f>IF(OR(A12&gt;'Calculadora'!$C$9,'Calculadora'!$C$10&lt;=0),"",E12/'Calculadora'!$C$10)</f>
        <v>0.4441641453886</v>
      </c>
      <c r="H12" s="24" t="str">
        <f>IF(AND(A12&lt;='Calculadora'!$C$9,'Calculadora'!$C$10&gt;0,E12&gt;='Calculadora'!$C$10-0.000001),A12,"")</f>
        <v/>
      </c>
    </row>
    <row r="13">
      <c r="A13" s="13" t="n">
        <v>7</v>
      </c>
      <c r="B13" s="13" t="str">
        <f>IF(A13&gt;'Calculadora'!$C$9,"",INDEX('Temporada'!$B$7:$B$18,MOD(MATCH('Calculadora'!$C$11,'Temporada'!$B$7:$B$18,0)-1+A13-1,12)+1))</f>
        <v>Julio</v>
      </c>
      <c r="C13" s="23">
        <f>MAX(0,1+INDEX('Temporada'!$C$7:$C$18,MOD(MATCH('Calculadora'!$C$11,'Temporada'!$B$7:$B$18,0)-1+A13-1,12)+1))</f>
        <v>1</v>
      </c>
      <c r="D13" s="12">
        <f>IF(A13&gt;'Calculadora'!$C$9,"",'Calculadora'!$C$7*(1+'Calculadora'!$C$8)^A13*C13)</f>
        <v>12298.738654248702</v>
      </c>
      <c r="E13" s="12">
        <f>IF(A13&gt;'Calculadora'!$C$9,"",SUM($D$7:D13))</f>
        <v>78923.36046253871</v>
      </c>
      <c r="F13" s="12">
        <f>IF(A13&gt;'Calculadora'!$C$9,"",'Calculadora'!$C$7*C13)</f>
        <v>10000</v>
      </c>
      <c r="G13" s="11">
        <f>IF(OR(A13&gt;'Calculadora'!$C$9,'Calculadora'!$C$10&lt;=0),"",E13/'Calculadora'!$C$10)</f>
        <v>0.5261557364169247</v>
      </c>
      <c r="H13" s="24" t="str">
        <f>IF(AND(A13&lt;='Calculadora'!$C$9,'Calculadora'!$C$10&gt;0,E13&gt;='Calculadora'!$C$10-0.000001),A13,"")</f>
        <v/>
      </c>
    </row>
    <row r="14">
      <c r="A14" s="13" t="n">
        <v>8</v>
      </c>
      <c r="B14" s="13" t="str">
        <f>IF(A14&gt;'Calculadora'!$C$9,"",INDEX('Temporada'!$B$7:$B$18,MOD(MATCH('Calculadora'!$C$11,'Temporada'!$B$7:$B$18,0)-1+A14-1,12)+1))</f>
        <v>Agosto</v>
      </c>
      <c r="C14" s="23">
        <f>MAX(0,1+INDEX('Temporada'!$C$7:$C$18,MOD(MATCH('Calculadora'!$C$11,'Temporada'!$B$7:$B$18,0)-1+A14-1,12)+1))</f>
        <v>1</v>
      </c>
      <c r="D14" s="12">
        <f>IF(A14&gt;'Calculadora'!$C$9,"",'Calculadora'!$C$7*(1+'Calculadora'!$C$8)^A14*C14)</f>
        <v>12667.700813876163</v>
      </c>
      <c r="E14" s="12">
        <f>IF(A14&gt;'Calculadora'!$C$9,"",SUM($D$7:D14))</f>
        <v>91591.06127641487</v>
      </c>
      <c r="F14" s="12">
        <f>IF(A14&gt;'Calculadora'!$C$9,"",'Calculadora'!$C$7*C14)</f>
        <v>10000</v>
      </c>
      <c r="G14" s="11">
        <f>IF(OR(A14&gt;'Calculadora'!$C$9,'Calculadora'!$C$10&lt;=0),"",E14/'Calculadora'!$C$10)</f>
        <v>0.6106070751760991</v>
      </c>
      <c r="H14" s="24" t="str">
        <f>IF(AND(A14&lt;='Calculadora'!$C$9,'Calculadora'!$C$10&gt;0,E14&gt;='Calculadora'!$C$10-0.000001),A14,"")</f>
        <v/>
      </c>
    </row>
    <row r="15">
      <c r="A15" s="13" t="n">
        <v>9</v>
      </c>
      <c r="B15" s="13" t="str">
        <f>IF(A15&gt;'Calculadora'!$C$9,"",INDEX('Temporada'!$B$7:$B$18,MOD(MATCH('Calculadora'!$C$11,'Temporada'!$B$7:$B$18,0)-1+A15-1,12)+1))</f>
        <v>Septiembre</v>
      </c>
      <c r="C15" s="23">
        <f>MAX(0,1+INDEX('Temporada'!$C$7:$C$18,MOD(MATCH('Calculadora'!$C$11,'Temporada'!$B$7:$B$18,0)-1+A15-1,12)+1))</f>
        <v>1</v>
      </c>
      <c r="D15" s="12">
        <f>IF(A15&gt;'Calculadora'!$C$9,"",'Calculadora'!$C$7*(1+'Calculadora'!$C$8)^A15*C15)</f>
        <v>13047.73183829245</v>
      </c>
      <c r="E15" s="12">
        <f>IF(A15&gt;'Calculadora'!$C$9,"",SUM($D$7:D15))</f>
        <v>104638.79311470731</v>
      </c>
      <c r="F15" s="12">
        <f>IF(A15&gt;'Calculadora'!$C$9,"",'Calculadora'!$C$7*C15)</f>
        <v>10000</v>
      </c>
      <c r="G15" s="11">
        <f>IF(OR(A15&gt;'Calculadora'!$C$9,'Calculadora'!$C$10&lt;=0),"",E15/'Calculadora'!$C$10)</f>
        <v>0.6975919540980487</v>
      </c>
      <c r="H15" s="24" t="str">
        <f>IF(AND(A15&lt;='Calculadora'!$C$9,'Calculadora'!$C$10&gt;0,E15&gt;='Calculadora'!$C$10-0.000001),A15,"")</f>
        <v/>
      </c>
    </row>
    <row r="16">
      <c r="A16" s="13" t="n">
        <v>10</v>
      </c>
      <c r="B16" s="13" t="str">
        <f>IF(A16&gt;'Calculadora'!$C$9,"",INDEX('Temporada'!$B$7:$B$18,MOD(MATCH('Calculadora'!$C$11,'Temporada'!$B$7:$B$18,0)-1+A16-1,12)+1))</f>
        <v>Octubre</v>
      </c>
      <c r="C16" s="23">
        <f>MAX(0,1+INDEX('Temporada'!$C$7:$C$18,MOD(MATCH('Calculadora'!$C$11,'Temporada'!$B$7:$B$18,0)-1+A16-1,12)+1))</f>
        <v>1</v>
      </c>
      <c r="D16" s="12">
        <f>IF(A16&gt;'Calculadora'!$C$9,"",'Calculadora'!$C$7*(1+'Calculadora'!$C$8)^A16*C16)</f>
        <v>13439.163793441223</v>
      </c>
      <c r="E16" s="12">
        <f>IF(A16&gt;'Calculadora'!$C$9,"",SUM($D$7:D16))</f>
        <v>118077.95690814854</v>
      </c>
      <c r="F16" s="12">
        <f>IF(A16&gt;'Calculadora'!$C$9,"",'Calculadora'!$C$7*C16)</f>
        <v>10000</v>
      </c>
      <c r="G16" s="11">
        <f>IF(OR(A16&gt;'Calculadora'!$C$9,'Calculadora'!$C$10&lt;=0),"",E16/'Calculadora'!$C$10)</f>
        <v>0.7871863793876569</v>
      </c>
      <c r="H16" s="24" t="str">
        <f>IF(AND(A16&lt;='Calculadora'!$C$9,'Calculadora'!$C$10&gt;0,E16&gt;='Calculadora'!$C$10-0.000001),A16,"")</f>
        <v/>
      </c>
    </row>
    <row r="17">
      <c r="A17" s="13" t="n">
        <v>11</v>
      </c>
      <c r="B17" s="13" t="str">
        <f>IF(A17&gt;'Calculadora'!$C$9,"",INDEX('Temporada'!$B$7:$B$18,MOD(MATCH('Calculadora'!$C$11,'Temporada'!$B$7:$B$18,0)-1+A17-1,12)+1))</f>
        <v>Noviembre</v>
      </c>
      <c r="C17" s="23">
        <f>MAX(0,1+INDEX('Temporada'!$C$7:$C$18,MOD(MATCH('Calculadora'!$C$11,'Temporada'!$B$7:$B$18,0)-1+A17-1,12)+1))</f>
        <v>1</v>
      </c>
      <c r="D17" s="12">
        <f>IF(A17&gt;'Calculadora'!$C$9,"",'Calculadora'!$C$7*(1+'Calculadora'!$C$8)^A17*C17)</f>
        <v>13842.338707244458</v>
      </c>
      <c r="E17" s="12">
        <f>IF(A17&gt;'Calculadora'!$C$9,"",SUM($D$7:D17))</f>
        <v>131920.295615393</v>
      </c>
      <c r="F17" s="12">
        <f>IF(A17&gt;'Calculadora'!$C$9,"",'Calculadora'!$C$7*C17)</f>
        <v>10000</v>
      </c>
      <c r="G17" s="11">
        <f>IF(OR(A17&gt;'Calculadora'!$C$9,'Calculadora'!$C$10&lt;=0),"",E17/'Calculadora'!$C$10)</f>
        <v>0.8794686374359534</v>
      </c>
      <c r="H17" s="24" t="str">
        <f>IF(AND(A17&lt;='Calculadora'!$C$9,'Calculadora'!$C$10&gt;0,E17&gt;='Calculadora'!$C$10-0.000001),A17,"")</f>
        <v/>
      </c>
    </row>
    <row r="18">
      <c r="A18" s="13" t="n">
        <v>12</v>
      </c>
      <c r="B18" s="13" t="str">
        <f>IF(A18&gt;'Calculadora'!$C$9,"",INDEX('Temporada'!$B$7:$B$18,MOD(MATCH('Calculadora'!$C$11,'Temporada'!$B$7:$B$18,0)-1+A18-1,12)+1))</f>
        <v>Diciembre</v>
      </c>
      <c r="C18" s="23">
        <f>MAX(0,1+INDEX('Temporada'!$C$7:$C$18,MOD(MATCH('Calculadora'!$C$11,'Temporada'!$B$7:$B$18,0)-1+A18-1,12)+1))</f>
        <v>1</v>
      </c>
      <c r="D18" s="12">
        <f>IF(A18&gt;'Calculadora'!$C$9,"",'Calculadora'!$C$7*(1+'Calculadora'!$C$8)^A18*C18)</f>
        <v>14257.608868461793</v>
      </c>
      <c r="E18" s="12">
        <f>IF(A18&gt;'Calculadora'!$C$9,"",SUM($D$7:D18))</f>
        <v>146177.9044838548</v>
      </c>
      <c r="F18" s="12">
        <f>IF(A18&gt;'Calculadora'!$C$9,"",'Calculadora'!$C$7*C18)</f>
        <v>10000</v>
      </c>
      <c r="G18" s="11">
        <f>IF(OR(A18&gt;'Calculadora'!$C$9,'Calculadora'!$C$10&lt;=0),"",E18/'Calculadora'!$C$10)</f>
        <v>0.9745193632256987</v>
      </c>
      <c r="H18" s="24" t="str">
        <f>IF(AND(A18&lt;='Calculadora'!$C$9,'Calculadora'!$C$10&gt;0,E18&gt;='Calculadora'!$C$10-0.000001),A18,"")</f>
        <v/>
      </c>
    </row>
    <row r="19">
      <c r="A19" s="13" t="n">
        <v>13</v>
      </c>
      <c r="B19" s="13" t="str">
        <f>IF(A19&gt;'Calculadora'!$C$9,"",INDEX('Temporada'!$B$7:$B$18,MOD(MATCH('Calculadora'!$C$11,'Temporada'!$B$7:$B$18,0)-1+A19-1,12)+1))</f>
        <v/>
      </c>
      <c r="C19" s="23">
        <f>MAX(0,1+INDEX('Temporada'!$C$7:$C$18,MOD(MATCH('Calculadora'!$C$11,'Temporada'!$B$7:$B$18,0)-1+A19-1,12)+1))</f>
        <v>1</v>
      </c>
      <c r="D19" s="12" t="str">
        <f>IF(A19&gt;'Calculadora'!$C$9,"",'Calculadora'!$C$7*(1+'Calculadora'!$C$8)^A19*C19)</f>
        <v/>
      </c>
      <c r="E19" s="12" t="str">
        <f>IF(A19&gt;'Calculadora'!$C$9,"",SUM($D$7:D19))</f>
        <v/>
      </c>
      <c r="F19" s="12" t="str">
        <f>IF(A19&gt;'Calculadora'!$C$9,"",'Calculadora'!$C$7*C19)</f>
        <v/>
      </c>
      <c r="G19" s="11" t="str">
        <f>IF(OR(A19&gt;'Calculadora'!$C$9,'Calculadora'!$C$10&lt;=0),"",E19/'Calculadora'!$C$10)</f>
        <v/>
      </c>
      <c r="H19" s="24" t="str">
        <f>IF(AND(A19&lt;='Calculadora'!$C$9,'Calculadora'!$C$10&gt;0,E19&gt;='Calculadora'!$C$10-0.000001),A19,"")</f>
        <v/>
      </c>
    </row>
    <row r="20">
      <c r="A20" s="13" t="n">
        <v>14</v>
      </c>
      <c r="B20" s="13" t="str">
        <f>IF(A20&gt;'Calculadora'!$C$9,"",INDEX('Temporada'!$B$7:$B$18,MOD(MATCH('Calculadora'!$C$11,'Temporada'!$B$7:$B$18,0)-1+A20-1,12)+1))</f>
        <v/>
      </c>
      <c r="C20" s="23">
        <f>MAX(0,1+INDEX('Temporada'!$C$7:$C$18,MOD(MATCH('Calculadora'!$C$11,'Temporada'!$B$7:$B$18,0)-1+A20-1,12)+1))</f>
        <v>1</v>
      </c>
      <c r="D20" s="12" t="str">
        <f>IF(A20&gt;'Calculadora'!$C$9,"",'Calculadora'!$C$7*(1+'Calculadora'!$C$8)^A20*C20)</f>
        <v/>
      </c>
      <c r="E20" s="12" t="str">
        <f>IF(A20&gt;'Calculadora'!$C$9,"",SUM($D$7:D20))</f>
        <v/>
      </c>
      <c r="F20" s="12" t="str">
        <f>IF(A20&gt;'Calculadora'!$C$9,"",'Calculadora'!$C$7*C20)</f>
        <v/>
      </c>
      <c r="G20" s="11" t="str">
        <f>IF(OR(A20&gt;'Calculadora'!$C$9,'Calculadora'!$C$10&lt;=0),"",E20/'Calculadora'!$C$10)</f>
        <v/>
      </c>
      <c r="H20" s="24" t="str">
        <f>IF(AND(A20&lt;='Calculadora'!$C$9,'Calculadora'!$C$10&gt;0,E20&gt;='Calculadora'!$C$10-0.000001),A20,"")</f>
        <v/>
      </c>
    </row>
    <row r="21">
      <c r="A21" s="13" t="n">
        <v>15</v>
      </c>
      <c r="B21" s="13" t="str">
        <f>IF(A21&gt;'Calculadora'!$C$9,"",INDEX('Temporada'!$B$7:$B$18,MOD(MATCH('Calculadora'!$C$11,'Temporada'!$B$7:$B$18,0)-1+A21-1,12)+1))</f>
        <v/>
      </c>
      <c r="C21" s="23">
        <f>MAX(0,1+INDEX('Temporada'!$C$7:$C$18,MOD(MATCH('Calculadora'!$C$11,'Temporada'!$B$7:$B$18,0)-1+A21-1,12)+1))</f>
        <v>1</v>
      </c>
      <c r="D21" s="12" t="str">
        <f>IF(A21&gt;'Calculadora'!$C$9,"",'Calculadora'!$C$7*(1+'Calculadora'!$C$8)^A21*C21)</f>
        <v/>
      </c>
      <c r="E21" s="12" t="str">
        <f>IF(A21&gt;'Calculadora'!$C$9,"",SUM($D$7:D21))</f>
        <v/>
      </c>
      <c r="F21" s="12" t="str">
        <f>IF(A21&gt;'Calculadora'!$C$9,"",'Calculadora'!$C$7*C21)</f>
        <v/>
      </c>
      <c r="G21" s="11" t="str">
        <f>IF(OR(A21&gt;'Calculadora'!$C$9,'Calculadora'!$C$10&lt;=0),"",E21/'Calculadora'!$C$10)</f>
        <v/>
      </c>
      <c r="H21" s="24" t="str">
        <f>IF(AND(A21&lt;='Calculadora'!$C$9,'Calculadora'!$C$10&gt;0,E21&gt;='Calculadora'!$C$10-0.000001),A21,"")</f>
        <v/>
      </c>
    </row>
    <row r="22">
      <c r="A22" s="13" t="n">
        <v>16</v>
      </c>
      <c r="B22" s="13" t="str">
        <f>IF(A22&gt;'Calculadora'!$C$9,"",INDEX('Temporada'!$B$7:$B$18,MOD(MATCH('Calculadora'!$C$11,'Temporada'!$B$7:$B$18,0)-1+A22-1,12)+1))</f>
        <v/>
      </c>
      <c r="C22" s="23">
        <f>MAX(0,1+INDEX('Temporada'!$C$7:$C$18,MOD(MATCH('Calculadora'!$C$11,'Temporada'!$B$7:$B$18,0)-1+A22-1,12)+1))</f>
        <v>1</v>
      </c>
      <c r="D22" s="12" t="str">
        <f>IF(A22&gt;'Calculadora'!$C$9,"",'Calculadora'!$C$7*(1+'Calculadora'!$C$8)^A22*C22)</f>
        <v/>
      </c>
      <c r="E22" s="12" t="str">
        <f>IF(A22&gt;'Calculadora'!$C$9,"",SUM($D$7:D22))</f>
        <v/>
      </c>
      <c r="F22" s="12" t="str">
        <f>IF(A22&gt;'Calculadora'!$C$9,"",'Calculadora'!$C$7*C22)</f>
        <v/>
      </c>
      <c r="G22" s="11" t="str">
        <f>IF(OR(A22&gt;'Calculadora'!$C$9,'Calculadora'!$C$10&lt;=0),"",E22/'Calculadora'!$C$10)</f>
        <v/>
      </c>
      <c r="H22" s="24" t="str">
        <f>IF(AND(A22&lt;='Calculadora'!$C$9,'Calculadora'!$C$10&gt;0,E22&gt;='Calculadora'!$C$10-0.000001),A22,"")</f>
        <v/>
      </c>
    </row>
    <row r="23">
      <c r="A23" s="13" t="n">
        <v>17</v>
      </c>
      <c r="B23" s="13" t="str">
        <f>IF(A23&gt;'Calculadora'!$C$9,"",INDEX('Temporada'!$B$7:$B$18,MOD(MATCH('Calculadora'!$C$11,'Temporada'!$B$7:$B$18,0)-1+A23-1,12)+1))</f>
        <v/>
      </c>
      <c r="C23" s="23">
        <f>MAX(0,1+INDEX('Temporada'!$C$7:$C$18,MOD(MATCH('Calculadora'!$C$11,'Temporada'!$B$7:$B$18,0)-1+A23-1,12)+1))</f>
        <v>1</v>
      </c>
      <c r="D23" s="12" t="str">
        <f>IF(A23&gt;'Calculadora'!$C$9,"",'Calculadora'!$C$7*(1+'Calculadora'!$C$8)^A23*C23)</f>
        <v/>
      </c>
      <c r="E23" s="12" t="str">
        <f>IF(A23&gt;'Calculadora'!$C$9,"",SUM($D$7:D23))</f>
        <v/>
      </c>
      <c r="F23" s="12" t="str">
        <f>IF(A23&gt;'Calculadora'!$C$9,"",'Calculadora'!$C$7*C23)</f>
        <v/>
      </c>
      <c r="G23" s="11" t="str">
        <f>IF(OR(A23&gt;'Calculadora'!$C$9,'Calculadora'!$C$10&lt;=0),"",E23/'Calculadora'!$C$10)</f>
        <v/>
      </c>
      <c r="H23" s="24" t="str">
        <f>IF(AND(A23&lt;='Calculadora'!$C$9,'Calculadora'!$C$10&gt;0,E23&gt;='Calculadora'!$C$10-0.000001),A23,"")</f>
        <v/>
      </c>
    </row>
    <row r="24">
      <c r="A24" s="13" t="n">
        <v>18</v>
      </c>
      <c r="B24" s="13" t="str">
        <f>IF(A24&gt;'Calculadora'!$C$9,"",INDEX('Temporada'!$B$7:$B$18,MOD(MATCH('Calculadora'!$C$11,'Temporada'!$B$7:$B$18,0)-1+A24-1,12)+1))</f>
        <v/>
      </c>
      <c r="C24" s="23">
        <f>MAX(0,1+INDEX('Temporada'!$C$7:$C$18,MOD(MATCH('Calculadora'!$C$11,'Temporada'!$B$7:$B$18,0)-1+A24-1,12)+1))</f>
        <v>1</v>
      </c>
      <c r="D24" s="12" t="str">
        <f>IF(A24&gt;'Calculadora'!$C$9,"",'Calculadora'!$C$7*(1+'Calculadora'!$C$8)^A24*C24)</f>
        <v/>
      </c>
      <c r="E24" s="12" t="str">
        <f>IF(A24&gt;'Calculadora'!$C$9,"",SUM($D$7:D24))</f>
        <v/>
      </c>
      <c r="F24" s="12" t="str">
        <f>IF(A24&gt;'Calculadora'!$C$9,"",'Calculadora'!$C$7*C24)</f>
        <v/>
      </c>
      <c r="G24" s="11" t="str">
        <f>IF(OR(A24&gt;'Calculadora'!$C$9,'Calculadora'!$C$10&lt;=0),"",E24/'Calculadora'!$C$10)</f>
        <v/>
      </c>
      <c r="H24" s="24" t="str">
        <f>IF(AND(A24&lt;='Calculadora'!$C$9,'Calculadora'!$C$10&gt;0,E24&gt;='Calculadora'!$C$10-0.000001),A24,"")</f>
        <v/>
      </c>
    </row>
    <row r="25">
      <c r="A25" s="13" t="n">
        <v>19</v>
      </c>
      <c r="B25" s="13" t="str">
        <f>IF(A25&gt;'Calculadora'!$C$9,"",INDEX('Temporada'!$B$7:$B$18,MOD(MATCH('Calculadora'!$C$11,'Temporada'!$B$7:$B$18,0)-1+A25-1,12)+1))</f>
        <v/>
      </c>
      <c r="C25" s="23">
        <f>MAX(0,1+INDEX('Temporada'!$C$7:$C$18,MOD(MATCH('Calculadora'!$C$11,'Temporada'!$B$7:$B$18,0)-1+A25-1,12)+1))</f>
        <v>1</v>
      </c>
      <c r="D25" s="12" t="str">
        <f>IF(A25&gt;'Calculadora'!$C$9,"",'Calculadora'!$C$7*(1+'Calculadora'!$C$8)^A25*C25)</f>
        <v/>
      </c>
      <c r="E25" s="12" t="str">
        <f>IF(A25&gt;'Calculadora'!$C$9,"",SUM($D$7:D25))</f>
        <v/>
      </c>
      <c r="F25" s="12" t="str">
        <f>IF(A25&gt;'Calculadora'!$C$9,"",'Calculadora'!$C$7*C25)</f>
        <v/>
      </c>
      <c r="G25" s="11" t="str">
        <f>IF(OR(A25&gt;'Calculadora'!$C$9,'Calculadora'!$C$10&lt;=0),"",E25/'Calculadora'!$C$10)</f>
        <v/>
      </c>
      <c r="H25" s="24" t="str">
        <f>IF(AND(A25&lt;='Calculadora'!$C$9,'Calculadora'!$C$10&gt;0,E25&gt;='Calculadora'!$C$10-0.000001),A25,"")</f>
        <v/>
      </c>
    </row>
    <row r="26">
      <c r="A26" s="13" t="n">
        <v>20</v>
      </c>
      <c r="B26" s="13" t="str">
        <f>IF(A26&gt;'Calculadora'!$C$9,"",INDEX('Temporada'!$B$7:$B$18,MOD(MATCH('Calculadora'!$C$11,'Temporada'!$B$7:$B$18,0)-1+A26-1,12)+1))</f>
        <v/>
      </c>
      <c r="C26" s="23">
        <f>MAX(0,1+INDEX('Temporada'!$C$7:$C$18,MOD(MATCH('Calculadora'!$C$11,'Temporada'!$B$7:$B$18,0)-1+A26-1,12)+1))</f>
        <v>1</v>
      </c>
      <c r="D26" s="12" t="str">
        <f>IF(A26&gt;'Calculadora'!$C$9,"",'Calculadora'!$C$7*(1+'Calculadora'!$C$8)^A26*C26)</f>
        <v/>
      </c>
      <c r="E26" s="12" t="str">
        <f>IF(A26&gt;'Calculadora'!$C$9,"",SUM($D$7:D26))</f>
        <v/>
      </c>
      <c r="F26" s="12" t="str">
        <f>IF(A26&gt;'Calculadora'!$C$9,"",'Calculadora'!$C$7*C26)</f>
        <v/>
      </c>
      <c r="G26" s="11" t="str">
        <f>IF(OR(A26&gt;'Calculadora'!$C$9,'Calculadora'!$C$10&lt;=0),"",E26/'Calculadora'!$C$10)</f>
        <v/>
      </c>
      <c r="H26" s="24" t="str">
        <f>IF(AND(A26&lt;='Calculadora'!$C$9,'Calculadora'!$C$10&gt;0,E26&gt;='Calculadora'!$C$10-0.000001),A26,"")</f>
        <v/>
      </c>
    </row>
    <row r="27">
      <c r="A27" s="13" t="n">
        <v>21</v>
      </c>
      <c r="B27" s="13" t="str">
        <f>IF(A27&gt;'Calculadora'!$C$9,"",INDEX('Temporada'!$B$7:$B$18,MOD(MATCH('Calculadora'!$C$11,'Temporada'!$B$7:$B$18,0)-1+A27-1,12)+1))</f>
        <v/>
      </c>
      <c r="C27" s="23">
        <f>MAX(0,1+INDEX('Temporada'!$C$7:$C$18,MOD(MATCH('Calculadora'!$C$11,'Temporada'!$B$7:$B$18,0)-1+A27-1,12)+1))</f>
        <v>1</v>
      </c>
      <c r="D27" s="12" t="str">
        <f>IF(A27&gt;'Calculadora'!$C$9,"",'Calculadora'!$C$7*(1+'Calculadora'!$C$8)^A27*C27)</f>
        <v/>
      </c>
      <c r="E27" s="12" t="str">
        <f>IF(A27&gt;'Calculadora'!$C$9,"",SUM($D$7:D27))</f>
        <v/>
      </c>
      <c r="F27" s="12" t="str">
        <f>IF(A27&gt;'Calculadora'!$C$9,"",'Calculadora'!$C$7*C27)</f>
        <v/>
      </c>
      <c r="G27" s="11" t="str">
        <f>IF(OR(A27&gt;'Calculadora'!$C$9,'Calculadora'!$C$10&lt;=0),"",E27/'Calculadora'!$C$10)</f>
        <v/>
      </c>
      <c r="H27" s="24" t="str">
        <f>IF(AND(A27&lt;='Calculadora'!$C$9,'Calculadora'!$C$10&gt;0,E27&gt;='Calculadora'!$C$10-0.000001),A27,"")</f>
        <v/>
      </c>
    </row>
    <row r="28">
      <c r="A28" s="13" t="n">
        <v>22</v>
      </c>
      <c r="B28" s="13" t="str">
        <f>IF(A28&gt;'Calculadora'!$C$9,"",INDEX('Temporada'!$B$7:$B$18,MOD(MATCH('Calculadora'!$C$11,'Temporada'!$B$7:$B$18,0)-1+A28-1,12)+1))</f>
        <v/>
      </c>
      <c r="C28" s="23">
        <f>MAX(0,1+INDEX('Temporada'!$C$7:$C$18,MOD(MATCH('Calculadora'!$C$11,'Temporada'!$B$7:$B$18,0)-1+A28-1,12)+1))</f>
        <v>1</v>
      </c>
      <c r="D28" s="12" t="str">
        <f>IF(A28&gt;'Calculadora'!$C$9,"",'Calculadora'!$C$7*(1+'Calculadora'!$C$8)^A28*C28)</f>
        <v/>
      </c>
      <c r="E28" s="12" t="str">
        <f>IF(A28&gt;'Calculadora'!$C$9,"",SUM($D$7:D28))</f>
        <v/>
      </c>
      <c r="F28" s="12" t="str">
        <f>IF(A28&gt;'Calculadora'!$C$9,"",'Calculadora'!$C$7*C28)</f>
        <v/>
      </c>
      <c r="G28" s="11" t="str">
        <f>IF(OR(A28&gt;'Calculadora'!$C$9,'Calculadora'!$C$10&lt;=0),"",E28/'Calculadora'!$C$10)</f>
        <v/>
      </c>
      <c r="H28" s="24" t="str">
        <f>IF(AND(A28&lt;='Calculadora'!$C$9,'Calculadora'!$C$10&gt;0,E28&gt;='Calculadora'!$C$10-0.000001),A28,"")</f>
        <v/>
      </c>
    </row>
    <row r="29">
      <c r="A29" s="13" t="n">
        <v>23</v>
      </c>
      <c r="B29" s="13" t="str">
        <f>IF(A29&gt;'Calculadora'!$C$9,"",INDEX('Temporada'!$B$7:$B$18,MOD(MATCH('Calculadora'!$C$11,'Temporada'!$B$7:$B$18,0)-1+A29-1,12)+1))</f>
        <v/>
      </c>
      <c r="C29" s="23">
        <f>MAX(0,1+INDEX('Temporada'!$C$7:$C$18,MOD(MATCH('Calculadora'!$C$11,'Temporada'!$B$7:$B$18,0)-1+A29-1,12)+1))</f>
        <v>1</v>
      </c>
      <c r="D29" s="12" t="str">
        <f>IF(A29&gt;'Calculadora'!$C$9,"",'Calculadora'!$C$7*(1+'Calculadora'!$C$8)^A29*C29)</f>
        <v/>
      </c>
      <c r="E29" s="12" t="str">
        <f>IF(A29&gt;'Calculadora'!$C$9,"",SUM($D$7:D29))</f>
        <v/>
      </c>
      <c r="F29" s="12" t="str">
        <f>IF(A29&gt;'Calculadora'!$C$9,"",'Calculadora'!$C$7*C29)</f>
        <v/>
      </c>
      <c r="G29" s="11" t="str">
        <f>IF(OR(A29&gt;'Calculadora'!$C$9,'Calculadora'!$C$10&lt;=0),"",E29/'Calculadora'!$C$10)</f>
        <v/>
      </c>
      <c r="H29" s="24" t="str">
        <f>IF(AND(A29&lt;='Calculadora'!$C$9,'Calculadora'!$C$10&gt;0,E29&gt;='Calculadora'!$C$10-0.000001),A29,"")</f>
        <v/>
      </c>
    </row>
    <row r="30">
      <c r="A30" s="13" t="n">
        <v>24</v>
      </c>
      <c r="B30" s="13" t="str">
        <f>IF(A30&gt;'Calculadora'!$C$9,"",INDEX('Temporada'!$B$7:$B$18,MOD(MATCH('Calculadora'!$C$11,'Temporada'!$B$7:$B$18,0)-1+A30-1,12)+1))</f>
        <v/>
      </c>
      <c r="C30" s="23">
        <f>MAX(0,1+INDEX('Temporada'!$C$7:$C$18,MOD(MATCH('Calculadora'!$C$11,'Temporada'!$B$7:$B$18,0)-1+A30-1,12)+1))</f>
        <v>1</v>
      </c>
      <c r="D30" s="12" t="str">
        <f>IF(A30&gt;'Calculadora'!$C$9,"",'Calculadora'!$C$7*(1+'Calculadora'!$C$8)^A30*C30)</f>
        <v/>
      </c>
      <c r="E30" s="12" t="str">
        <f>IF(A30&gt;'Calculadora'!$C$9,"",SUM($D$7:D30))</f>
        <v/>
      </c>
      <c r="F30" s="12" t="str">
        <f>IF(A30&gt;'Calculadora'!$C$9,"",'Calculadora'!$C$7*C30)</f>
        <v/>
      </c>
      <c r="G30" s="11" t="str">
        <f>IF(OR(A30&gt;'Calculadora'!$C$9,'Calculadora'!$C$10&lt;=0),"",E30/'Calculadora'!$C$10)</f>
        <v/>
      </c>
      <c r="H30" s="24" t="str">
        <f>IF(AND(A30&lt;='Calculadora'!$C$9,'Calculadora'!$C$10&gt;0,E30&gt;='Calculadora'!$C$10-0.000001),A30,"")</f>
        <v/>
      </c>
    </row>
    <row r="31">
      <c r="A31" s="13" t="n">
        <v>25</v>
      </c>
      <c r="B31" s="13" t="str">
        <f>IF(A31&gt;'Calculadora'!$C$9,"",INDEX('Temporada'!$B$7:$B$18,MOD(MATCH('Calculadora'!$C$11,'Temporada'!$B$7:$B$18,0)-1+A31-1,12)+1))</f>
        <v/>
      </c>
      <c r="C31" s="23">
        <f>MAX(0,1+INDEX('Temporada'!$C$7:$C$18,MOD(MATCH('Calculadora'!$C$11,'Temporada'!$B$7:$B$18,0)-1+A31-1,12)+1))</f>
        <v>1</v>
      </c>
      <c r="D31" s="12" t="str">
        <f>IF(A31&gt;'Calculadora'!$C$9,"",'Calculadora'!$C$7*(1+'Calculadora'!$C$8)^A31*C31)</f>
        <v/>
      </c>
      <c r="E31" s="12" t="str">
        <f>IF(A31&gt;'Calculadora'!$C$9,"",SUM($D$7:D31))</f>
        <v/>
      </c>
      <c r="F31" s="12" t="str">
        <f>IF(A31&gt;'Calculadora'!$C$9,"",'Calculadora'!$C$7*C31)</f>
        <v/>
      </c>
      <c r="G31" s="11" t="str">
        <f>IF(OR(A31&gt;'Calculadora'!$C$9,'Calculadora'!$C$10&lt;=0),"",E31/'Calculadora'!$C$10)</f>
        <v/>
      </c>
      <c r="H31" s="24" t="str">
        <f>IF(AND(A31&lt;='Calculadora'!$C$9,'Calculadora'!$C$10&gt;0,E31&gt;='Calculadora'!$C$10-0.000001),A31,"")</f>
        <v/>
      </c>
    </row>
    <row r="32">
      <c r="A32" s="13" t="n">
        <v>26</v>
      </c>
      <c r="B32" s="13" t="str">
        <f>IF(A32&gt;'Calculadora'!$C$9,"",INDEX('Temporada'!$B$7:$B$18,MOD(MATCH('Calculadora'!$C$11,'Temporada'!$B$7:$B$18,0)-1+A32-1,12)+1))</f>
        <v/>
      </c>
      <c r="C32" s="23">
        <f>MAX(0,1+INDEX('Temporada'!$C$7:$C$18,MOD(MATCH('Calculadora'!$C$11,'Temporada'!$B$7:$B$18,0)-1+A32-1,12)+1))</f>
        <v>1</v>
      </c>
      <c r="D32" s="12" t="str">
        <f>IF(A32&gt;'Calculadora'!$C$9,"",'Calculadora'!$C$7*(1+'Calculadora'!$C$8)^A32*C32)</f>
        <v/>
      </c>
      <c r="E32" s="12" t="str">
        <f>IF(A32&gt;'Calculadora'!$C$9,"",SUM($D$7:D32))</f>
        <v/>
      </c>
      <c r="F32" s="12" t="str">
        <f>IF(A32&gt;'Calculadora'!$C$9,"",'Calculadora'!$C$7*C32)</f>
        <v/>
      </c>
      <c r="G32" s="11" t="str">
        <f>IF(OR(A32&gt;'Calculadora'!$C$9,'Calculadora'!$C$10&lt;=0),"",E32/'Calculadora'!$C$10)</f>
        <v/>
      </c>
      <c r="H32" s="24" t="str">
        <f>IF(AND(A32&lt;='Calculadora'!$C$9,'Calculadora'!$C$10&gt;0,E32&gt;='Calculadora'!$C$10-0.000001),A32,"")</f>
        <v/>
      </c>
    </row>
    <row r="33">
      <c r="A33" s="13" t="n">
        <v>27</v>
      </c>
      <c r="B33" s="13" t="str">
        <f>IF(A33&gt;'Calculadora'!$C$9,"",INDEX('Temporada'!$B$7:$B$18,MOD(MATCH('Calculadora'!$C$11,'Temporada'!$B$7:$B$18,0)-1+A33-1,12)+1))</f>
        <v/>
      </c>
      <c r="C33" s="23">
        <f>MAX(0,1+INDEX('Temporada'!$C$7:$C$18,MOD(MATCH('Calculadora'!$C$11,'Temporada'!$B$7:$B$18,0)-1+A33-1,12)+1))</f>
        <v>1</v>
      </c>
      <c r="D33" s="12" t="str">
        <f>IF(A33&gt;'Calculadora'!$C$9,"",'Calculadora'!$C$7*(1+'Calculadora'!$C$8)^A33*C33)</f>
        <v/>
      </c>
      <c r="E33" s="12" t="str">
        <f>IF(A33&gt;'Calculadora'!$C$9,"",SUM($D$7:D33))</f>
        <v/>
      </c>
      <c r="F33" s="12" t="str">
        <f>IF(A33&gt;'Calculadora'!$C$9,"",'Calculadora'!$C$7*C33)</f>
        <v/>
      </c>
      <c r="G33" s="11" t="str">
        <f>IF(OR(A33&gt;'Calculadora'!$C$9,'Calculadora'!$C$10&lt;=0),"",E33/'Calculadora'!$C$10)</f>
        <v/>
      </c>
      <c r="H33" s="24" t="str">
        <f>IF(AND(A33&lt;='Calculadora'!$C$9,'Calculadora'!$C$10&gt;0,E33&gt;='Calculadora'!$C$10-0.000001),A33,"")</f>
        <v/>
      </c>
    </row>
    <row r="34">
      <c r="A34" s="13" t="n">
        <v>28</v>
      </c>
      <c r="B34" s="13" t="str">
        <f>IF(A34&gt;'Calculadora'!$C$9,"",INDEX('Temporada'!$B$7:$B$18,MOD(MATCH('Calculadora'!$C$11,'Temporada'!$B$7:$B$18,0)-1+A34-1,12)+1))</f>
        <v/>
      </c>
      <c r="C34" s="23">
        <f>MAX(0,1+INDEX('Temporada'!$C$7:$C$18,MOD(MATCH('Calculadora'!$C$11,'Temporada'!$B$7:$B$18,0)-1+A34-1,12)+1))</f>
        <v>1</v>
      </c>
      <c r="D34" s="12" t="str">
        <f>IF(A34&gt;'Calculadora'!$C$9,"",'Calculadora'!$C$7*(1+'Calculadora'!$C$8)^A34*C34)</f>
        <v/>
      </c>
      <c r="E34" s="12" t="str">
        <f>IF(A34&gt;'Calculadora'!$C$9,"",SUM($D$7:D34))</f>
        <v/>
      </c>
      <c r="F34" s="12" t="str">
        <f>IF(A34&gt;'Calculadora'!$C$9,"",'Calculadora'!$C$7*C34)</f>
        <v/>
      </c>
      <c r="G34" s="11" t="str">
        <f>IF(OR(A34&gt;'Calculadora'!$C$9,'Calculadora'!$C$10&lt;=0),"",E34/'Calculadora'!$C$10)</f>
        <v/>
      </c>
      <c r="H34" s="24" t="str">
        <f>IF(AND(A34&lt;='Calculadora'!$C$9,'Calculadora'!$C$10&gt;0,E34&gt;='Calculadora'!$C$10-0.000001),A34,"")</f>
        <v/>
      </c>
    </row>
    <row r="35">
      <c r="A35" s="13" t="n">
        <v>29</v>
      </c>
      <c r="B35" s="13" t="str">
        <f>IF(A35&gt;'Calculadora'!$C$9,"",INDEX('Temporada'!$B$7:$B$18,MOD(MATCH('Calculadora'!$C$11,'Temporada'!$B$7:$B$18,0)-1+A35-1,12)+1))</f>
        <v/>
      </c>
      <c r="C35" s="23">
        <f>MAX(0,1+INDEX('Temporada'!$C$7:$C$18,MOD(MATCH('Calculadora'!$C$11,'Temporada'!$B$7:$B$18,0)-1+A35-1,12)+1))</f>
        <v>1</v>
      </c>
      <c r="D35" s="12" t="str">
        <f>IF(A35&gt;'Calculadora'!$C$9,"",'Calculadora'!$C$7*(1+'Calculadora'!$C$8)^A35*C35)</f>
        <v/>
      </c>
      <c r="E35" s="12" t="str">
        <f>IF(A35&gt;'Calculadora'!$C$9,"",SUM($D$7:D35))</f>
        <v/>
      </c>
      <c r="F35" s="12" t="str">
        <f>IF(A35&gt;'Calculadora'!$C$9,"",'Calculadora'!$C$7*C35)</f>
        <v/>
      </c>
      <c r="G35" s="11" t="str">
        <f>IF(OR(A35&gt;'Calculadora'!$C$9,'Calculadora'!$C$10&lt;=0),"",E35/'Calculadora'!$C$10)</f>
        <v/>
      </c>
      <c r="H35" s="24" t="str">
        <f>IF(AND(A35&lt;='Calculadora'!$C$9,'Calculadora'!$C$10&gt;0,E35&gt;='Calculadora'!$C$10-0.000001),A35,"")</f>
        <v/>
      </c>
    </row>
    <row r="36">
      <c r="A36" s="13" t="n">
        <v>30</v>
      </c>
      <c r="B36" s="13" t="str">
        <f>IF(A36&gt;'Calculadora'!$C$9,"",INDEX('Temporada'!$B$7:$B$18,MOD(MATCH('Calculadora'!$C$11,'Temporada'!$B$7:$B$18,0)-1+A36-1,12)+1))</f>
        <v/>
      </c>
      <c r="C36" s="23">
        <f>MAX(0,1+INDEX('Temporada'!$C$7:$C$18,MOD(MATCH('Calculadora'!$C$11,'Temporada'!$B$7:$B$18,0)-1+A36-1,12)+1))</f>
        <v>1</v>
      </c>
      <c r="D36" s="12" t="str">
        <f>IF(A36&gt;'Calculadora'!$C$9,"",'Calculadora'!$C$7*(1+'Calculadora'!$C$8)^A36*C36)</f>
        <v/>
      </c>
      <c r="E36" s="12" t="str">
        <f>IF(A36&gt;'Calculadora'!$C$9,"",SUM($D$7:D36))</f>
        <v/>
      </c>
      <c r="F36" s="12" t="str">
        <f>IF(A36&gt;'Calculadora'!$C$9,"",'Calculadora'!$C$7*C36)</f>
        <v/>
      </c>
      <c r="G36" s="11" t="str">
        <f>IF(OR(A36&gt;'Calculadora'!$C$9,'Calculadora'!$C$10&lt;=0),"",E36/'Calculadora'!$C$10)</f>
        <v/>
      </c>
      <c r="H36" s="24" t="str">
        <f>IF(AND(A36&lt;='Calculadora'!$C$9,'Calculadora'!$C$10&gt;0,E36&gt;='Calculadora'!$C$10-0.000001),A36,"")</f>
        <v/>
      </c>
    </row>
    <row r="37">
      <c r="A37" s="13" t="n">
        <v>31</v>
      </c>
      <c r="B37" s="13" t="str">
        <f>IF(A37&gt;'Calculadora'!$C$9,"",INDEX('Temporada'!$B$7:$B$18,MOD(MATCH('Calculadora'!$C$11,'Temporada'!$B$7:$B$18,0)-1+A37-1,12)+1))</f>
        <v/>
      </c>
      <c r="C37" s="23">
        <f>MAX(0,1+INDEX('Temporada'!$C$7:$C$18,MOD(MATCH('Calculadora'!$C$11,'Temporada'!$B$7:$B$18,0)-1+A37-1,12)+1))</f>
        <v>1</v>
      </c>
      <c r="D37" s="12" t="str">
        <f>IF(A37&gt;'Calculadora'!$C$9,"",'Calculadora'!$C$7*(1+'Calculadora'!$C$8)^A37*C37)</f>
        <v/>
      </c>
      <c r="E37" s="12" t="str">
        <f>IF(A37&gt;'Calculadora'!$C$9,"",SUM($D$7:D37))</f>
        <v/>
      </c>
      <c r="F37" s="12" t="str">
        <f>IF(A37&gt;'Calculadora'!$C$9,"",'Calculadora'!$C$7*C37)</f>
        <v/>
      </c>
      <c r="G37" s="11" t="str">
        <f>IF(OR(A37&gt;'Calculadora'!$C$9,'Calculadora'!$C$10&lt;=0),"",E37/'Calculadora'!$C$10)</f>
        <v/>
      </c>
      <c r="H37" s="24" t="str">
        <f>IF(AND(A37&lt;='Calculadora'!$C$9,'Calculadora'!$C$10&gt;0,E37&gt;='Calculadora'!$C$10-0.000001),A37,"")</f>
        <v/>
      </c>
    </row>
    <row r="38">
      <c r="A38" s="13" t="n">
        <v>32</v>
      </c>
      <c r="B38" s="13" t="str">
        <f>IF(A38&gt;'Calculadora'!$C$9,"",INDEX('Temporada'!$B$7:$B$18,MOD(MATCH('Calculadora'!$C$11,'Temporada'!$B$7:$B$18,0)-1+A38-1,12)+1))</f>
        <v/>
      </c>
      <c r="C38" s="23">
        <f>MAX(0,1+INDEX('Temporada'!$C$7:$C$18,MOD(MATCH('Calculadora'!$C$11,'Temporada'!$B$7:$B$18,0)-1+A38-1,12)+1))</f>
        <v>1</v>
      </c>
      <c r="D38" s="12" t="str">
        <f>IF(A38&gt;'Calculadora'!$C$9,"",'Calculadora'!$C$7*(1+'Calculadora'!$C$8)^A38*C38)</f>
        <v/>
      </c>
      <c r="E38" s="12" t="str">
        <f>IF(A38&gt;'Calculadora'!$C$9,"",SUM($D$7:D38))</f>
        <v/>
      </c>
      <c r="F38" s="12" t="str">
        <f>IF(A38&gt;'Calculadora'!$C$9,"",'Calculadora'!$C$7*C38)</f>
        <v/>
      </c>
      <c r="G38" s="11" t="str">
        <f>IF(OR(A38&gt;'Calculadora'!$C$9,'Calculadora'!$C$10&lt;=0),"",E38/'Calculadora'!$C$10)</f>
        <v/>
      </c>
      <c r="H38" s="24" t="str">
        <f>IF(AND(A38&lt;='Calculadora'!$C$9,'Calculadora'!$C$10&gt;0,E38&gt;='Calculadora'!$C$10-0.000001),A38,"")</f>
        <v/>
      </c>
    </row>
    <row r="39">
      <c r="A39" s="13" t="n">
        <v>33</v>
      </c>
      <c r="B39" s="13" t="str">
        <f>IF(A39&gt;'Calculadora'!$C$9,"",INDEX('Temporada'!$B$7:$B$18,MOD(MATCH('Calculadora'!$C$11,'Temporada'!$B$7:$B$18,0)-1+A39-1,12)+1))</f>
        <v/>
      </c>
      <c r="C39" s="23">
        <f>MAX(0,1+INDEX('Temporada'!$C$7:$C$18,MOD(MATCH('Calculadora'!$C$11,'Temporada'!$B$7:$B$18,0)-1+A39-1,12)+1))</f>
        <v>1</v>
      </c>
      <c r="D39" s="12" t="str">
        <f>IF(A39&gt;'Calculadora'!$C$9,"",'Calculadora'!$C$7*(1+'Calculadora'!$C$8)^A39*C39)</f>
        <v/>
      </c>
      <c r="E39" s="12" t="str">
        <f>IF(A39&gt;'Calculadora'!$C$9,"",SUM($D$7:D39))</f>
        <v/>
      </c>
      <c r="F39" s="12" t="str">
        <f>IF(A39&gt;'Calculadora'!$C$9,"",'Calculadora'!$C$7*C39)</f>
        <v/>
      </c>
      <c r="G39" s="11" t="str">
        <f>IF(OR(A39&gt;'Calculadora'!$C$9,'Calculadora'!$C$10&lt;=0),"",E39/'Calculadora'!$C$10)</f>
        <v/>
      </c>
      <c r="H39" s="24" t="str">
        <f>IF(AND(A39&lt;='Calculadora'!$C$9,'Calculadora'!$C$10&gt;0,E39&gt;='Calculadora'!$C$10-0.000001),A39,"")</f>
        <v/>
      </c>
    </row>
    <row r="40">
      <c r="A40" s="13" t="n">
        <v>34</v>
      </c>
      <c r="B40" s="13" t="str">
        <f>IF(A40&gt;'Calculadora'!$C$9,"",INDEX('Temporada'!$B$7:$B$18,MOD(MATCH('Calculadora'!$C$11,'Temporada'!$B$7:$B$18,0)-1+A40-1,12)+1))</f>
        <v/>
      </c>
      <c r="C40" s="23">
        <f>MAX(0,1+INDEX('Temporada'!$C$7:$C$18,MOD(MATCH('Calculadora'!$C$11,'Temporada'!$B$7:$B$18,0)-1+A40-1,12)+1))</f>
        <v>1</v>
      </c>
      <c r="D40" s="12" t="str">
        <f>IF(A40&gt;'Calculadora'!$C$9,"",'Calculadora'!$C$7*(1+'Calculadora'!$C$8)^A40*C40)</f>
        <v/>
      </c>
      <c r="E40" s="12" t="str">
        <f>IF(A40&gt;'Calculadora'!$C$9,"",SUM($D$7:D40))</f>
        <v/>
      </c>
      <c r="F40" s="12" t="str">
        <f>IF(A40&gt;'Calculadora'!$C$9,"",'Calculadora'!$C$7*C40)</f>
        <v/>
      </c>
      <c r="G40" s="11" t="str">
        <f>IF(OR(A40&gt;'Calculadora'!$C$9,'Calculadora'!$C$10&lt;=0),"",E40/'Calculadora'!$C$10)</f>
        <v/>
      </c>
      <c r="H40" s="24" t="str">
        <f>IF(AND(A40&lt;='Calculadora'!$C$9,'Calculadora'!$C$10&gt;0,E40&gt;='Calculadora'!$C$10-0.000001),A40,"")</f>
        <v/>
      </c>
    </row>
    <row r="41">
      <c r="A41" s="13" t="n">
        <v>35</v>
      </c>
      <c r="B41" s="13" t="str">
        <f>IF(A41&gt;'Calculadora'!$C$9,"",INDEX('Temporada'!$B$7:$B$18,MOD(MATCH('Calculadora'!$C$11,'Temporada'!$B$7:$B$18,0)-1+A41-1,12)+1))</f>
        <v/>
      </c>
      <c r="C41" s="23">
        <f>MAX(0,1+INDEX('Temporada'!$C$7:$C$18,MOD(MATCH('Calculadora'!$C$11,'Temporada'!$B$7:$B$18,0)-1+A41-1,12)+1))</f>
        <v>1</v>
      </c>
      <c r="D41" s="12" t="str">
        <f>IF(A41&gt;'Calculadora'!$C$9,"",'Calculadora'!$C$7*(1+'Calculadora'!$C$8)^A41*C41)</f>
        <v/>
      </c>
      <c r="E41" s="12" t="str">
        <f>IF(A41&gt;'Calculadora'!$C$9,"",SUM($D$7:D41))</f>
        <v/>
      </c>
      <c r="F41" s="12" t="str">
        <f>IF(A41&gt;'Calculadora'!$C$9,"",'Calculadora'!$C$7*C41)</f>
        <v/>
      </c>
      <c r="G41" s="11" t="str">
        <f>IF(OR(A41&gt;'Calculadora'!$C$9,'Calculadora'!$C$10&lt;=0),"",E41/'Calculadora'!$C$10)</f>
        <v/>
      </c>
      <c r="H41" s="24" t="str">
        <f>IF(AND(A41&lt;='Calculadora'!$C$9,'Calculadora'!$C$10&gt;0,E41&gt;='Calculadora'!$C$10-0.000001),A41,"")</f>
        <v/>
      </c>
    </row>
    <row r="42">
      <c r="A42" s="13" t="n">
        <v>36</v>
      </c>
      <c r="B42" s="13" t="str">
        <f>IF(A42&gt;'Calculadora'!$C$9,"",INDEX('Temporada'!$B$7:$B$18,MOD(MATCH('Calculadora'!$C$11,'Temporada'!$B$7:$B$18,0)-1+A42-1,12)+1))</f>
        <v/>
      </c>
      <c r="C42" s="23">
        <f>MAX(0,1+INDEX('Temporada'!$C$7:$C$18,MOD(MATCH('Calculadora'!$C$11,'Temporada'!$B$7:$B$18,0)-1+A42-1,12)+1))</f>
        <v>1</v>
      </c>
      <c r="D42" s="12" t="str">
        <f>IF(A42&gt;'Calculadora'!$C$9,"",'Calculadora'!$C$7*(1+'Calculadora'!$C$8)^A42*C42)</f>
        <v/>
      </c>
      <c r="E42" s="12" t="str">
        <f>IF(A42&gt;'Calculadora'!$C$9,"",SUM($D$7:D42))</f>
        <v/>
      </c>
      <c r="F42" s="12" t="str">
        <f>IF(A42&gt;'Calculadora'!$C$9,"",'Calculadora'!$C$7*C42)</f>
        <v/>
      </c>
      <c r="G42" s="11" t="str">
        <f>IF(OR(A42&gt;'Calculadora'!$C$9,'Calculadora'!$C$10&lt;=0),"",E42/'Calculadora'!$C$10)</f>
        <v/>
      </c>
      <c r="H42" s="24" t="str">
        <f>IF(AND(A42&lt;='Calculadora'!$C$9,'Calculadora'!$C$10&gt;0,E42&gt;='Calculadora'!$C$10-0.000001),A42,"")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5" t="inlineStr">
        <is>
          <t>Cómo se usa la plantilla de proyección de ventas</t>
        </is>
      </c>
    </row>
    <row r="4" ht="30" customHeight="1">
      <c r="B4" s="26" t="inlineStr">
        <is>
          <t>1. En «Calculadora», escribe lo que vendiste el último mes, cuánto crece (o baja) cada mes y cuántos meses quieres proyectar.</t>
        </is>
      </c>
    </row>
    <row r="5" ht="30" customHeight="1">
      <c r="B5" s="26" t="inlineStr">
        <is>
          <t>2. Si tienes un objetivo de ventas para todo el periodo, escríbelo. Verás si llegas, en qué mes y cuánto tendrías que vender al día.</t>
        </is>
      </c>
    </row>
    <row r="6" ht="30" customHeight="1">
      <c r="B6" s="26" t="inlineStr">
        <is>
          <t>3. Si vendes más o menos en ciertos meses (Navidad, verano…), pon su porcentaje en «Temporada» y elige en qué mes empieza la proyección.</t>
        </is>
      </c>
    </row>
    <row r="7" ht="15" customHeight="1">
      <c r="B7" s="26" t="inlineStr">
        <is>
          <t>4. Mira «Mes a mes» para ver las ventas de cada mes, las acumuladas y el gráfico.</t>
        </is>
      </c>
    </row>
    <row r="8" ht="30" customHeight="1">
      <c r="B8" s="26" t="inlineStr">
        <is>
          <t>5. La tabla de la derecha de «Calculadora» enseña qué crecimiento mensual necesitas para llegar al objetivo.</t>
        </is>
      </c>
    </row>
    <row r="10" ht="30" customHeight="1">
      <c r="B10" s="27" t="inlineStr">
        <is>
          <t>Ventas del mes = ventas de hoy × (1 + crecimiento) elevado al número de mes. El crecimiento se suma sobre el mes anterior, no sobre las ventas de hoy.</t>
        </is>
      </c>
    </row>
    <row r="11" ht="30" customHeight="1">
      <c r="B11" s="27" t="inlineStr">
        <is>
          <t>Es una estimación para planificar, no una promesa: las ventas reales cambian con los precios, la competencia y las temporadas.</t>
        </is>
      </c>
    </row>
    <row r="12" ht="30" customHeight="1">
      <c r="B12" s="27" t="inlineStr">
        <is>
          <t>Las celdas naranjas son las que puedes cambiar. Las demás llevan fórmulas: si las borras, la plantilla deja de calcular.</t>
        </is>
      </c>
    </row>
    <row r="13" ht="30" customHeight="1">
      <c r="B13" s="27" t="inlineStr">
        <is>
          <t>Funciona en Excel, en Google Sheets (súbela a Drive y ábrela con Hojas de cálculo) y en LibreOffice. No tiene macros.</t>
        </is>
      </c>
    </row>
    <row r="14" ht="15" customHeight="1">
      <c r="B14" s="27" t="inlineStr">
        <is>
          <t>Las cifras no llevan símbolo de moneda: sirve para euros, pesos, dólares o cualquier otra.</t>
        </is>
      </c>
    </row>
    <row r="15" ht="30" customHeight="1">
      <c r="B15" s="27" t="inlineStr">
        <is>
          <t>Es una estimación orientativa con las fórmulas habituales. Para una decisión importante, compara con la oferta o el contrato reales.</t>
        </is>
      </c>
    </row>
    <row r="17">
      <c r="B17" s="8" t="inlineStr">
        <is>
          <t>Calculadora online con estos mismos cálculos: skilio.com/calculadoras/proyeccion-de-ventas/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proyección de ventas</dc:title>
  <dcterms:created xsi:type="dcterms:W3CDTF">2026-11-01T01:31:07Z</dcterms:created>
  <dcterms:modified xsi:type="dcterms:W3CDTF">2026-11-01T01:31:07Z</dcterms:modified>
</cp:coreProperties>
</file>