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i val="1"/>
      <color rgb="006B7280"/>
      <sz val="9"/>
    </font>
    <font>
      <b val="1"/>
    </font>
    <font>
      <b val="1"/>
      <sz val="13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10" fontId="6" fillId="2" borderId="2" pivotButton="0" quotePrefix="0" xfId="0"/>
    <xf numFmtId="0" fontId="8" fillId="0" borderId="0" pivotButton="0" quotePrefix="0" xfId="0"/>
    <xf numFmtId="0" fontId="9" fillId="0" borderId="0" pivotButton="0" quotePrefix="0" xfId="0"/>
    <xf numFmtId="4" fontId="10" fillId="3" borderId="0" applyAlignment="1" pivotButton="0" quotePrefix="0" xfId="0">
      <alignment horizontal="right"/>
    </xf>
    <xf numFmtId="10" fontId="10" fillId="3" borderId="0" applyAlignment="1" pivotButton="0" quotePrefix="0" xfId="0">
      <alignment horizontal="right"/>
    </xf>
    <xf numFmtId="0" fontId="10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0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0" fontId="0" fillId="4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0" fontId="0" fillId="0" borderId="3" pivotButton="0" quotePrefix="0" xfId="0"/>
    <xf numFmtId="4" fontId="0" fillId="0" borderId="3" pivotButton="0" quotePrefix="0" xfId="0"/>
    <xf numFmtId="164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Acumulado en valor de hoy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'Calculadora'!F36</f>
            </strRef>
          </tx>
          <spPr>
            <a:ln>
              <a:prstDash val="solid"/>
            </a:ln>
          </spPr>
          <cat>
            <numRef>
              <f>'Calculadora'!$A$37:$A$47</f>
            </numRef>
          </cat>
          <val>
            <numRef>
              <f>'Calculadora'!$F$37:$F$47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5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H67"/>
  <sheetViews>
    <sheetView showGridLines="0" tabSelected="1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8" customWidth="1" min="3" max="3"/>
    <col width="16" customWidth="1" min="4" max="4"/>
    <col width="16" customWidth="1" min="5" max="5"/>
    <col width="16" customWidth="1" min="6" max="6"/>
    <col width="12" customWidth="1" min="7" max="7"/>
    <col width="14" customWidth="1" min="8" max="8"/>
  </cols>
  <sheetData>
    <row r="2">
      <c r="B2" s="1" t="inlineStr">
        <is>
          <t>TIR y VAN de una inversión</t>
        </is>
      </c>
      <c r="D2" s="2" t="inlineStr">
        <is>
          <t>Plantilla de skilio.com/calculadoras/tir-van/</t>
        </is>
      </c>
    </row>
    <row r="3">
      <c r="B3" s="3" t="inlineStr">
        <is>
          <t>Con las funciones financieras de Excel: VNA (NPV), TIR (IRR) y TIRM (MIRR).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datos</t>
        </is>
      </c>
      <c r="C6" s="6" t="n"/>
    </row>
    <row r="7">
      <c r="B7" t="inlineStr">
        <is>
          <t>Inversión inicial</t>
        </is>
      </c>
      <c r="C7" s="7" t="n">
        <v>20000</v>
      </c>
      <c r="D7" s="8" t="inlineStr">
        <is>
          <t>Lo que pones al empezar.</t>
        </is>
      </c>
    </row>
    <row r="8">
      <c r="B8" t="inlineStr">
        <is>
          <t>Tasa de descuento</t>
        </is>
      </c>
      <c r="C8" s="9" t="n">
        <v>0.08</v>
      </c>
      <c r="D8" s="8" t="inlineStr">
        <is>
          <t>Lo mínimo que le pides a tu dinero.</t>
        </is>
      </c>
    </row>
    <row r="9">
      <c r="B9" t="inlineStr">
        <is>
          <t>Valor de venta al final (opcional)</t>
        </is>
      </c>
      <c r="C9" s="7" t="n">
        <v>0</v>
      </c>
      <c r="D9" s="8" t="inlineStr">
        <is>
          <t>Se suma al último año.</t>
        </is>
      </c>
    </row>
    <row r="10">
      <c r="B10" s="10" t="inlineStr">
        <is>
          <t>Escribe lo que te deja cada año en la tabla de abajo (columna naranja).</t>
        </is>
      </c>
    </row>
    <row r="12">
      <c r="B12" s="5" t="inlineStr">
        <is>
          <t>Resultados</t>
        </is>
      </c>
      <c r="C12" s="6" t="n"/>
    </row>
    <row r="13">
      <c r="B13" s="11" t="inlineStr">
        <is>
          <t>VAN (valor actual neto)</t>
        </is>
      </c>
      <c r="C13" s="12">
        <f>NPV($C$8,$C$38:$C$67)+$C$37</f>
        <v>5729.466711297238</v>
      </c>
      <c r="D13" s="8" t="inlineStr">
        <is>
          <t>Si es positivo, la inversión gana más que la tasa de descuento.</t>
        </is>
      </c>
    </row>
    <row r="14">
      <c r="B14" s="11" t="inlineStr">
        <is>
          <t>TIR (tasa interna de retorno)</t>
        </is>
      </c>
      <c r="C14" s="13">
        <f>IFERROR(IRR($C$37:$C$67),"No existe")</f>
        <v>0.1717541406572627</v>
      </c>
      <c r="D14" s="8" t="inlineStr">
        <is>
          <t>La rentabilidad anual de la inversión. Compárala con la tasa de descuento.</t>
        </is>
      </c>
    </row>
    <row r="15">
      <c r="B15" s="11" t="inlineStr">
        <is>
          <t>Recuperas la inversión en</t>
        </is>
      </c>
      <c r="C15" s="14" t="str">
        <f>IF(ISNUMBER($G$34),IF(INT((ROUND($G$34*12,0))/12)=0,"",INT((ROUND($G$34*12,0))/12)&amp;IF(INT((ROUND($G$34*12,0))/12)=1," año"," años"))&amp;IF(AND(INT((ROUND($G$34*12,0))/12)&gt;0,MOD((ROUND($G$34*12,0)),12)&gt;0)," y ","")&amp;IF(MOD((ROUND($G$34*12,0)),12)=0,IF(INT((ROUND($G$34*12,0))/12)=0,"0 meses",""),MOD((ROUND($G$34*12,0)),12)&amp;IF(MOD((ROUND($G$34*12,0)),12)=1," mes"," meses")),$G$34)</f>
        <v>3 años y 5 meses</v>
      </c>
    </row>
    <row r="16">
      <c r="B16" t="inlineStr">
        <is>
          <t>Suma de lo que te deja (sin descontar)</t>
        </is>
      </c>
      <c r="C16" s="15">
        <f>SUM($C$38:$C$67)</f>
        <v>33000</v>
      </c>
    </row>
    <row r="17">
      <c r="B17" t="inlineStr">
        <is>
          <t>Valor de hoy de lo que te deja</t>
        </is>
      </c>
      <c r="C17" s="15">
        <f>NPV($C$8,$C$38:$C$67)</f>
        <v>25729.46671129724</v>
      </c>
    </row>
    <row r="18">
      <c r="B18" t="inlineStr">
        <is>
          <t>Índice de rentabilidad (lo que vuelve por cada 1 invertido)</t>
        </is>
      </c>
      <c r="C18" s="15">
        <f>IF($C$7&gt;0,NPV($C$8,$C$38:$C$67)/$C$7,"")</f>
        <v>1.2864733355648619</v>
      </c>
    </row>
    <row r="19">
      <c r="B19" t="inlineStr">
        <is>
          <t>Recuperación descontada (contando la tasa)</t>
        </is>
      </c>
      <c r="C19" s="16" t="str">
        <f>IF(ISNUMBER($H$34),IF(INT((ROUND($H$34*12,0))/12)=0,"",INT((ROUND($H$34*12,0))/12)&amp;IF(INT((ROUND($H$34*12,0))/12)=1," año"," años"))&amp;IF(AND(INT((ROUND($H$34*12,0))/12)&gt;0,MOD((ROUND($H$34*12,0)),12)&gt;0)," y ","")&amp;IF(MOD((ROUND($H$34*12,0)),12)=0,IF(INT((ROUND($H$34*12,0))/12)=0,"0 meses",""),MOD((ROUND($H$34*12,0)),12)&amp;IF(MOD((ROUND($H$34*12,0)),12)=1," mes"," meses")),$H$34)</f>
        <v>3 años y 11 meses</v>
      </c>
    </row>
    <row r="20">
      <c r="B20" t="inlineStr">
        <is>
          <t>TIR modificada (reinvirtiendo a la tasa de descuento)</t>
        </is>
      </c>
      <c r="C20" s="17">
        <f>IFERROR(MIRR($C$37:$C$67,$C$8,$C$8),"")</f>
        <v>0.13580535861720922</v>
      </c>
    </row>
    <row r="34">
      <c r="B34" t="inlineStr">
        <is>
          <t>Años con datos</t>
        </is>
      </c>
      <c r="C34" s="18">
        <f>COUNT($B$38:$B$67)</f>
        <v>5</v>
      </c>
      <c r="F34" s="8" t="inlineStr">
        <is>
          <t>Recuperación (años)</t>
        </is>
      </c>
      <c r="G34" s="19">
        <f>IF(INDEX($E$37:$E$67,$C$34+1)&lt;0,"Nunca",IF(COUNT($G$38:$G$67)=0,0,MAX($G$38:$G$67)))</f>
        <v>3.375</v>
      </c>
      <c r="H34" s="19">
        <f>IF(INDEX($F$37:$F$67,$C$34+1)&lt;0,"Nunca",IF(COUNT($H$38:$H$67)=0,0,MAX($H$38:$H$67)))</f>
        <v>3.9515664</v>
      </c>
    </row>
    <row r="35">
      <c r="B35" s="20" t="inlineStr">
        <is>
          <t>Lo que te deja cada año</t>
        </is>
      </c>
    </row>
    <row r="36" ht="45" customHeight="1">
      <c r="A36" s="21" t="inlineStr">
        <is>
          <t>Año</t>
        </is>
      </c>
      <c r="B36" s="21" t="inlineStr">
        <is>
          <t>Lo que entra menos lo que sale</t>
        </is>
      </c>
      <c r="C36" s="21" t="inlineStr">
        <is>
          <t>Flujo (con la inversión y el valor final)</t>
        </is>
      </c>
      <c r="D36" s="21" t="inlineStr">
        <is>
          <t>Valor de hoy</t>
        </is>
      </c>
      <c r="E36" s="21" t="inlineStr">
        <is>
          <t>Acumulado</t>
        </is>
      </c>
      <c r="F36" s="21" t="inlineStr">
        <is>
          <t>Acumulado en valor de hoy</t>
        </is>
      </c>
      <c r="G36" s="21" t="inlineStr">
        <is>
          <t>Cruce (años)</t>
        </is>
      </c>
      <c r="H36" s="21" t="inlineStr">
        <is>
          <t>Cruce descontado (años)</t>
        </is>
      </c>
    </row>
    <row r="37">
      <c r="A37" s="22" t="n">
        <v>0</v>
      </c>
      <c r="B37" s="22" t="inlineStr">
        <is>
          <t>Inversión</t>
        </is>
      </c>
      <c r="C37" s="23">
        <f>-$C$7</f>
        <v>-20000</v>
      </c>
      <c r="D37" s="23">
        <f>C37</f>
        <v>-20000</v>
      </c>
      <c r="E37" s="23">
        <f>C37</f>
        <v>-20000</v>
      </c>
      <c r="F37" s="23">
        <f>D37</f>
        <v>-20000</v>
      </c>
    </row>
    <row r="38">
      <c r="A38" s="22" t="n">
        <v>1</v>
      </c>
      <c r="B38" s="7" t="n">
        <v>4000</v>
      </c>
      <c r="C38" s="23">
        <f>IF(A38&lt;=$C$34,N(B38)+IF(A38=$C$34,$C$9,0),"")</f>
        <v>4000</v>
      </c>
      <c r="D38" s="23">
        <f>IF(C38="","",C38/(1+$C$8)^A38)</f>
        <v>3703.7037037037035</v>
      </c>
      <c r="E38" s="23">
        <f>IF(C38="","",E37+C38)</f>
        <v>-16000</v>
      </c>
      <c r="F38" s="23">
        <f>IF(C38="","",F37+D38)</f>
        <v>-16296.296296296296</v>
      </c>
      <c r="G38" s="24" t="str">
        <f>IF(C38="","",IF(AND(E38&gt;=0,E37&lt;0),A38-1+(-E37)/C38,""))</f>
        <v/>
      </c>
      <c r="H38" s="24" t="str">
        <f>IF(C38="","",IF(AND(F38&gt;=0,F37&lt;0),A38-1+(-F37)/D38,""))</f>
        <v/>
      </c>
    </row>
    <row r="39">
      <c r="A39" s="22" t="n">
        <v>2</v>
      </c>
      <c r="B39" s="7" t="n">
        <v>6000</v>
      </c>
      <c r="C39" s="23">
        <f>IF(A39&lt;=$C$34,N(B39)+IF(A39=$C$34,$C$9,0),"")</f>
        <v>6000</v>
      </c>
      <c r="D39" s="23">
        <f>IF(C39="","",C39/(1+$C$8)^A39)</f>
        <v>5144.032921810699</v>
      </c>
      <c r="E39" s="23">
        <f>IF(C39="","",E38+C39)</f>
        <v>-10000</v>
      </c>
      <c r="F39" s="23">
        <f>IF(C39="","",F38+D39)</f>
        <v>-11152.263374485596</v>
      </c>
      <c r="G39" s="24" t="str">
        <f>IF(C39="","",IF(AND(E39&gt;=0,E38&lt;0),A39-1+(-E38)/C39,""))</f>
        <v/>
      </c>
      <c r="H39" s="24" t="str">
        <f>IF(C39="","",IF(AND(F39&gt;=0,F38&lt;0),A39-1+(-F38)/D39,""))</f>
        <v/>
      </c>
    </row>
    <row r="40">
      <c r="A40" s="22" t="n">
        <v>3</v>
      </c>
      <c r="B40" s="7" t="n">
        <v>7000</v>
      </c>
      <c r="C40" s="23">
        <f>IF(A40&lt;=$C$34,N(B40)+IF(A40=$C$34,$C$9,0),"")</f>
        <v>7000</v>
      </c>
      <c r="D40" s="23">
        <f>IF(C40="","",C40/(1+$C$8)^A40)</f>
        <v>5556.825687141187</v>
      </c>
      <c r="E40" s="23">
        <f>IF(C40="","",E39+C40)</f>
        <v>-3000</v>
      </c>
      <c r="F40" s="23">
        <f>IF(C40="","",F39+D40)</f>
        <v>-5595.437687344409</v>
      </c>
      <c r="G40" s="24" t="str">
        <f>IF(C40="","",IF(AND(E40&gt;=0,E39&lt;0),A40-1+(-E39)/C40,""))</f>
        <v/>
      </c>
      <c r="H40" s="24" t="str">
        <f>IF(C40="","",IF(AND(F40&gt;=0,F39&lt;0),A40-1+(-F39)/D40,""))</f>
        <v/>
      </c>
    </row>
    <row r="41">
      <c r="A41" s="22" t="n">
        <v>4</v>
      </c>
      <c r="B41" s="7" t="n">
        <v>8000</v>
      </c>
      <c r="C41" s="23">
        <f>IF(A41&lt;=$C$34,N(B41)+IF(A41=$C$34,$C$9,0),"")</f>
        <v>8000</v>
      </c>
      <c r="D41" s="23">
        <f>IF(C41="","",C41/(1+$C$8)^A41)</f>
        <v>5880.238822371626</v>
      </c>
      <c r="E41" s="23">
        <f>IF(C41="","",E40+C41)</f>
        <v>5000</v>
      </c>
      <c r="F41" s="23">
        <f>IF(C41="","",F40+D41)</f>
        <v>284.80113502721724</v>
      </c>
      <c r="G41" s="24">
        <f>IF(C41="","",IF(AND(E41&gt;=0,E40&lt;0),A41-1+(-E40)/C41,""))</f>
        <v>3.375</v>
      </c>
      <c r="H41" s="24">
        <f>IF(C41="","",IF(AND(F41&gt;=0,F40&lt;0),A41-1+(-F40)/D41,""))</f>
        <v>3.9515664</v>
      </c>
    </row>
    <row r="42">
      <c r="A42" s="22" t="n">
        <v>5</v>
      </c>
      <c r="B42" s="7" t="n">
        <v>8000</v>
      </c>
      <c r="C42" s="23">
        <f>IF(A42&lt;=$C$34,N(B42)+IF(A42=$C$34,$C$9,0),"")</f>
        <v>8000</v>
      </c>
      <c r="D42" s="23">
        <f>IF(C42="","",C42/(1+$C$8)^A42)</f>
        <v>5444.665576270023</v>
      </c>
      <c r="E42" s="23">
        <f>IF(C42="","",E41+C42)</f>
        <v>13000</v>
      </c>
      <c r="F42" s="23">
        <f>IF(C42="","",F41+D42)</f>
        <v>5729.46671129724</v>
      </c>
      <c r="G42" s="24" t="str">
        <f>IF(C42="","",IF(AND(E42&gt;=0,E41&lt;0),A42-1+(-E41)/C42,""))</f>
        <v/>
      </c>
      <c r="H42" s="24" t="str">
        <f>IF(C42="","",IF(AND(F42&gt;=0,F41&lt;0),A42-1+(-F41)/D42,""))</f>
        <v/>
      </c>
    </row>
    <row r="43">
      <c r="A43" s="22" t="n">
        <v>6</v>
      </c>
      <c r="B43" s="7" t="n"/>
      <c r="C43" s="23" t="str">
        <f>IF(A43&lt;=$C$34,N(B43)+IF(A43=$C$34,$C$9,0),"")</f>
        <v/>
      </c>
      <c r="D43" s="23" t="str">
        <f>IF(C43="","",C43/(1+$C$8)^A43)</f>
        <v/>
      </c>
      <c r="E43" s="23" t="str">
        <f>IF(C43="","",E42+C43)</f>
        <v/>
      </c>
      <c r="F43" s="23" t="str">
        <f>IF(C43="","",F42+D43)</f>
        <v/>
      </c>
      <c r="G43" s="24" t="str">
        <f>IF(C43="","",IF(AND(E43&gt;=0,E42&lt;0),A43-1+(-E42)/C43,""))</f>
        <v/>
      </c>
      <c r="H43" s="24" t="str">
        <f>IF(C43="","",IF(AND(F43&gt;=0,F42&lt;0),A43-1+(-F42)/D43,""))</f>
        <v/>
      </c>
    </row>
    <row r="44">
      <c r="A44" s="22" t="n">
        <v>7</v>
      </c>
      <c r="B44" s="7" t="n"/>
      <c r="C44" s="23" t="str">
        <f>IF(A44&lt;=$C$34,N(B44)+IF(A44=$C$34,$C$9,0),"")</f>
        <v/>
      </c>
      <c r="D44" s="23" t="str">
        <f>IF(C44="","",C44/(1+$C$8)^A44)</f>
        <v/>
      </c>
      <c r="E44" s="23" t="str">
        <f>IF(C44="","",E43+C44)</f>
        <v/>
      </c>
      <c r="F44" s="23" t="str">
        <f>IF(C44="","",F43+D44)</f>
        <v/>
      </c>
      <c r="G44" s="24" t="str">
        <f>IF(C44="","",IF(AND(E44&gt;=0,E43&lt;0),A44-1+(-E43)/C44,""))</f>
        <v/>
      </c>
      <c r="H44" s="24" t="str">
        <f>IF(C44="","",IF(AND(F44&gt;=0,F43&lt;0),A44-1+(-F43)/D44,""))</f>
        <v/>
      </c>
    </row>
    <row r="45">
      <c r="A45" s="22" t="n">
        <v>8</v>
      </c>
      <c r="B45" s="7" t="n"/>
      <c r="C45" s="23" t="str">
        <f>IF(A45&lt;=$C$34,N(B45)+IF(A45=$C$34,$C$9,0),"")</f>
        <v/>
      </c>
      <c r="D45" s="23" t="str">
        <f>IF(C45="","",C45/(1+$C$8)^A45)</f>
        <v/>
      </c>
      <c r="E45" s="23" t="str">
        <f>IF(C45="","",E44+C45)</f>
        <v/>
      </c>
      <c r="F45" s="23" t="str">
        <f>IF(C45="","",F44+D45)</f>
        <v/>
      </c>
      <c r="G45" s="24" t="str">
        <f>IF(C45="","",IF(AND(E45&gt;=0,E44&lt;0),A45-1+(-E44)/C45,""))</f>
        <v/>
      </c>
      <c r="H45" s="24" t="str">
        <f>IF(C45="","",IF(AND(F45&gt;=0,F44&lt;0),A45-1+(-F44)/D45,""))</f>
        <v/>
      </c>
    </row>
    <row r="46">
      <c r="A46" s="22" t="n">
        <v>9</v>
      </c>
      <c r="B46" s="7" t="n"/>
      <c r="C46" s="23" t="str">
        <f>IF(A46&lt;=$C$34,N(B46)+IF(A46=$C$34,$C$9,0),"")</f>
        <v/>
      </c>
      <c r="D46" s="23" t="str">
        <f>IF(C46="","",C46/(1+$C$8)^A46)</f>
        <v/>
      </c>
      <c r="E46" s="23" t="str">
        <f>IF(C46="","",E45+C46)</f>
        <v/>
      </c>
      <c r="F46" s="23" t="str">
        <f>IF(C46="","",F45+D46)</f>
        <v/>
      </c>
      <c r="G46" s="24" t="str">
        <f>IF(C46="","",IF(AND(E46&gt;=0,E45&lt;0),A46-1+(-E45)/C46,""))</f>
        <v/>
      </c>
      <c r="H46" s="24" t="str">
        <f>IF(C46="","",IF(AND(F46&gt;=0,F45&lt;0),A46-1+(-F45)/D46,""))</f>
        <v/>
      </c>
    </row>
    <row r="47">
      <c r="A47" s="22" t="n">
        <v>10</v>
      </c>
      <c r="B47" s="7" t="n"/>
      <c r="C47" s="23" t="str">
        <f>IF(A47&lt;=$C$34,N(B47)+IF(A47=$C$34,$C$9,0),"")</f>
        <v/>
      </c>
      <c r="D47" s="23" t="str">
        <f>IF(C47="","",C47/(1+$C$8)^A47)</f>
        <v/>
      </c>
      <c r="E47" s="23" t="str">
        <f>IF(C47="","",E46+C47)</f>
        <v/>
      </c>
      <c r="F47" s="23" t="str">
        <f>IF(C47="","",F46+D47)</f>
        <v/>
      </c>
      <c r="G47" s="24" t="str">
        <f>IF(C47="","",IF(AND(E47&gt;=0,E46&lt;0),A47-1+(-E46)/C47,""))</f>
        <v/>
      </c>
      <c r="H47" s="24" t="str">
        <f>IF(C47="","",IF(AND(F47&gt;=0,F46&lt;0),A47-1+(-F46)/D47,""))</f>
        <v/>
      </c>
    </row>
    <row r="48">
      <c r="A48" s="22" t="n">
        <v>11</v>
      </c>
      <c r="B48" s="7" t="n"/>
      <c r="C48" s="23" t="str">
        <f>IF(A48&lt;=$C$34,N(B48)+IF(A48=$C$34,$C$9,0),"")</f>
        <v/>
      </c>
      <c r="D48" s="23" t="str">
        <f>IF(C48="","",C48/(1+$C$8)^A48)</f>
        <v/>
      </c>
      <c r="E48" s="23" t="str">
        <f>IF(C48="","",E47+C48)</f>
        <v/>
      </c>
      <c r="F48" s="23" t="str">
        <f>IF(C48="","",F47+D48)</f>
        <v/>
      </c>
      <c r="G48" s="24" t="str">
        <f>IF(C48="","",IF(AND(E48&gt;=0,E47&lt;0),A48-1+(-E47)/C48,""))</f>
        <v/>
      </c>
      <c r="H48" s="24" t="str">
        <f>IF(C48="","",IF(AND(F48&gt;=0,F47&lt;0),A48-1+(-F47)/D48,""))</f>
        <v/>
      </c>
    </row>
    <row r="49">
      <c r="A49" s="22" t="n">
        <v>12</v>
      </c>
      <c r="B49" s="7" t="n"/>
      <c r="C49" s="23" t="str">
        <f>IF(A49&lt;=$C$34,N(B49)+IF(A49=$C$34,$C$9,0),"")</f>
        <v/>
      </c>
      <c r="D49" s="23" t="str">
        <f>IF(C49="","",C49/(1+$C$8)^A49)</f>
        <v/>
      </c>
      <c r="E49" s="23" t="str">
        <f>IF(C49="","",E48+C49)</f>
        <v/>
      </c>
      <c r="F49" s="23" t="str">
        <f>IF(C49="","",F48+D49)</f>
        <v/>
      </c>
      <c r="G49" s="24" t="str">
        <f>IF(C49="","",IF(AND(E49&gt;=0,E48&lt;0),A49-1+(-E48)/C49,""))</f>
        <v/>
      </c>
      <c r="H49" s="24" t="str">
        <f>IF(C49="","",IF(AND(F49&gt;=0,F48&lt;0),A49-1+(-F48)/D49,""))</f>
        <v/>
      </c>
    </row>
    <row r="50">
      <c r="A50" s="22" t="n">
        <v>13</v>
      </c>
      <c r="B50" s="7" t="n"/>
      <c r="C50" s="23" t="str">
        <f>IF(A50&lt;=$C$34,N(B50)+IF(A50=$C$34,$C$9,0),"")</f>
        <v/>
      </c>
      <c r="D50" s="23" t="str">
        <f>IF(C50="","",C50/(1+$C$8)^A50)</f>
        <v/>
      </c>
      <c r="E50" s="23" t="str">
        <f>IF(C50="","",E49+C50)</f>
        <v/>
      </c>
      <c r="F50" s="23" t="str">
        <f>IF(C50="","",F49+D50)</f>
        <v/>
      </c>
      <c r="G50" s="24" t="str">
        <f>IF(C50="","",IF(AND(E50&gt;=0,E49&lt;0),A50-1+(-E49)/C50,""))</f>
        <v/>
      </c>
      <c r="H50" s="24" t="str">
        <f>IF(C50="","",IF(AND(F50&gt;=0,F49&lt;0),A50-1+(-F49)/D50,""))</f>
        <v/>
      </c>
    </row>
    <row r="51">
      <c r="A51" s="22" t="n">
        <v>14</v>
      </c>
      <c r="B51" s="7" t="n"/>
      <c r="C51" s="23" t="str">
        <f>IF(A51&lt;=$C$34,N(B51)+IF(A51=$C$34,$C$9,0),"")</f>
        <v/>
      </c>
      <c r="D51" s="23" t="str">
        <f>IF(C51="","",C51/(1+$C$8)^A51)</f>
        <v/>
      </c>
      <c r="E51" s="23" t="str">
        <f>IF(C51="","",E50+C51)</f>
        <v/>
      </c>
      <c r="F51" s="23" t="str">
        <f>IF(C51="","",F50+D51)</f>
        <v/>
      </c>
      <c r="G51" s="24" t="str">
        <f>IF(C51="","",IF(AND(E51&gt;=0,E50&lt;0),A51-1+(-E50)/C51,""))</f>
        <v/>
      </c>
      <c r="H51" s="24" t="str">
        <f>IF(C51="","",IF(AND(F51&gt;=0,F50&lt;0),A51-1+(-F50)/D51,""))</f>
        <v/>
      </c>
    </row>
    <row r="52">
      <c r="A52" s="22" t="n">
        <v>15</v>
      </c>
      <c r="B52" s="7" t="n"/>
      <c r="C52" s="23" t="str">
        <f>IF(A52&lt;=$C$34,N(B52)+IF(A52=$C$34,$C$9,0),"")</f>
        <v/>
      </c>
      <c r="D52" s="23" t="str">
        <f>IF(C52="","",C52/(1+$C$8)^A52)</f>
        <v/>
      </c>
      <c r="E52" s="23" t="str">
        <f>IF(C52="","",E51+C52)</f>
        <v/>
      </c>
      <c r="F52" s="23" t="str">
        <f>IF(C52="","",F51+D52)</f>
        <v/>
      </c>
      <c r="G52" s="24" t="str">
        <f>IF(C52="","",IF(AND(E52&gt;=0,E51&lt;0),A52-1+(-E51)/C52,""))</f>
        <v/>
      </c>
      <c r="H52" s="24" t="str">
        <f>IF(C52="","",IF(AND(F52&gt;=0,F51&lt;0),A52-1+(-F51)/D52,""))</f>
        <v/>
      </c>
    </row>
    <row r="53">
      <c r="A53" s="22" t="n">
        <v>16</v>
      </c>
      <c r="B53" s="7" t="n"/>
      <c r="C53" s="23" t="str">
        <f>IF(A53&lt;=$C$34,N(B53)+IF(A53=$C$34,$C$9,0),"")</f>
        <v/>
      </c>
      <c r="D53" s="23" t="str">
        <f>IF(C53="","",C53/(1+$C$8)^A53)</f>
        <v/>
      </c>
      <c r="E53" s="23" t="str">
        <f>IF(C53="","",E52+C53)</f>
        <v/>
      </c>
      <c r="F53" s="23" t="str">
        <f>IF(C53="","",F52+D53)</f>
        <v/>
      </c>
      <c r="G53" s="24" t="str">
        <f>IF(C53="","",IF(AND(E53&gt;=0,E52&lt;0),A53-1+(-E52)/C53,""))</f>
        <v/>
      </c>
      <c r="H53" s="24" t="str">
        <f>IF(C53="","",IF(AND(F53&gt;=0,F52&lt;0),A53-1+(-F52)/D53,""))</f>
        <v/>
      </c>
    </row>
    <row r="54">
      <c r="A54" s="22" t="n">
        <v>17</v>
      </c>
      <c r="B54" s="7" t="n"/>
      <c r="C54" s="23" t="str">
        <f>IF(A54&lt;=$C$34,N(B54)+IF(A54=$C$34,$C$9,0),"")</f>
        <v/>
      </c>
      <c r="D54" s="23" t="str">
        <f>IF(C54="","",C54/(1+$C$8)^A54)</f>
        <v/>
      </c>
      <c r="E54" s="23" t="str">
        <f>IF(C54="","",E53+C54)</f>
        <v/>
      </c>
      <c r="F54" s="23" t="str">
        <f>IF(C54="","",F53+D54)</f>
        <v/>
      </c>
      <c r="G54" s="24" t="str">
        <f>IF(C54="","",IF(AND(E54&gt;=0,E53&lt;0),A54-1+(-E53)/C54,""))</f>
        <v/>
      </c>
      <c r="H54" s="24" t="str">
        <f>IF(C54="","",IF(AND(F54&gt;=0,F53&lt;0),A54-1+(-F53)/D54,""))</f>
        <v/>
      </c>
    </row>
    <row r="55">
      <c r="A55" s="22" t="n">
        <v>18</v>
      </c>
      <c r="B55" s="7" t="n"/>
      <c r="C55" s="23" t="str">
        <f>IF(A55&lt;=$C$34,N(B55)+IF(A55=$C$34,$C$9,0),"")</f>
        <v/>
      </c>
      <c r="D55" s="23" t="str">
        <f>IF(C55="","",C55/(1+$C$8)^A55)</f>
        <v/>
      </c>
      <c r="E55" s="23" t="str">
        <f>IF(C55="","",E54+C55)</f>
        <v/>
      </c>
      <c r="F55" s="23" t="str">
        <f>IF(C55="","",F54+D55)</f>
        <v/>
      </c>
      <c r="G55" s="24" t="str">
        <f>IF(C55="","",IF(AND(E55&gt;=0,E54&lt;0),A55-1+(-E54)/C55,""))</f>
        <v/>
      </c>
      <c r="H55" s="24" t="str">
        <f>IF(C55="","",IF(AND(F55&gt;=0,F54&lt;0),A55-1+(-F54)/D55,""))</f>
        <v/>
      </c>
    </row>
    <row r="56">
      <c r="A56" s="22" t="n">
        <v>19</v>
      </c>
      <c r="B56" s="7" t="n"/>
      <c r="C56" s="23" t="str">
        <f>IF(A56&lt;=$C$34,N(B56)+IF(A56=$C$34,$C$9,0),"")</f>
        <v/>
      </c>
      <c r="D56" s="23" t="str">
        <f>IF(C56="","",C56/(1+$C$8)^A56)</f>
        <v/>
      </c>
      <c r="E56" s="23" t="str">
        <f>IF(C56="","",E55+C56)</f>
        <v/>
      </c>
      <c r="F56" s="23" t="str">
        <f>IF(C56="","",F55+D56)</f>
        <v/>
      </c>
      <c r="G56" s="24" t="str">
        <f>IF(C56="","",IF(AND(E56&gt;=0,E55&lt;0),A56-1+(-E55)/C56,""))</f>
        <v/>
      </c>
      <c r="H56" s="24" t="str">
        <f>IF(C56="","",IF(AND(F56&gt;=0,F55&lt;0),A56-1+(-F55)/D56,""))</f>
        <v/>
      </c>
    </row>
    <row r="57">
      <c r="A57" s="22" t="n">
        <v>20</v>
      </c>
      <c r="B57" s="7" t="n"/>
      <c r="C57" s="23" t="str">
        <f>IF(A57&lt;=$C$34,N(B57)+IF(A57=$C$34,$C$9,0),"")</f>
        <v/>
      </c>
      <c r="D57" s="23" t="str">
        <f>IF(C57="","",C57/(1+$C$8)^A57)</f>
        <v/>
      </c>
      <c r="E57" s="23" t="str">
        <f>IF(C57="","",E56+C57)</f>
        <v/>
      </c>
      <c r="F57" s="23" t="str">
        <f>IF(C57="","",F56+D57)</f>
        <v/>
      </c>
      <c r="G57" s="24" t="str">
        <f>IF(C57="","",IF(AND(E57&gt;=0,E56&lt;0),A57-1+(-E56)/C57,""))</f>
        <v/>
      </c>
      <c r="H57" s="24" t="str">
        <f>IF(C57="","",IF(AND(F57&gt;=0,F56&lt;0),A57-1+(-F56)/D57,""))</f>
        <v/>
      </c>
    </row>
    <row r="58">
      <c r="A58" s="22" t="n">
        <v>21</v>
      </c>
      <c r="B58" s="7" t="n"/>
      <c r="C58" s="23" t="str">
        <f>IF(A58&lt;=$C$34,N(B58)+IF(A58=$C$34,$C$9,0),"")</f>
        <v/>
      </c>
      <c r="D58" s="23" t="str">
        <f>IF(C58="","",C58/(1+$C$8)^A58)</f>
        <v/>
      </c>
      <c r="E58" s="23" t="str">
        <f>IF(C58="","",E57+C58)</f>
        <v/>
      </c>
      <c r="F58" s="23" t="str">
        <f>IF(C58="","",F57+D58)</f>
        <v/>
      </c>
      <c r="G58" s="24" t="str">
        <f>IF(C58="","",IF(AND(E58&gt;=0,E57&lt;0),A58-1+(-E57)/C58,""))</f>
        <v/>
      </c>
      <c r="H58" s="24" t="str">
        <f>IF(C58="","",IF(AND(F58&gt;=0,F57&lt;0),A58-1+(-F57)/D58,""))</f>
        <v/>
      </c>
    </row>
    <row r="59">
      <c r="A59" s="22" t="n">
        <v>22</v>
      </c>
      <c r="B59" s="7" t="n"/>
      <c r="C59" s="23" t="str">
        <f>IF(A59&lt;=$C$34,N(B59)+IF(A59=$C$34,$C$9,0),"")</f>
        <v/>
      </c>
      <c r="D59" s="23" t="str">
        <f>IF(C59="","",C59/(1+$C$8)^A59)</f>
        <v/>
      </c>
      <c r="E59" s="23" t="str">
        <f>IF(C59="","",E58+C59)</f>
        <v/>
      </c>
      <c r="F59" s="23" t="str">
        <f>IF(C59="","",F58+D59)</f>
        <v/>
      </c>
      <c r="G59" s="24" t="str">
        <f>IF(C59="","",IF(AND(E59&gt;=0,E58&lt;0),A59-1+(-E58)/C59,""))</f>
        <v/>
      </c>
      <c r="H59" s="24" t="str">
        <f>IF(C59="","",IF(AND(F59&gt;=0,F58&lt;0),A59-1+(-F58)/D59,""))</f>
        <v/>
      </c>
    </row>
    <row r="60">
      <c r="A60" s="22" t="n">
        <v>23</v>
      </c>
      <c r="B60" s="7" t="n"/>
      <c r="C60" s="23" t="str">
        <f>IF(A60&lt;=$C$34,N(B60)+IF(A60=$C$34,$C$9,0),"")</f>
        <v/>
      </c>
      <c r="D60" s="23" t="str">
        <f>IF(C60="","",C60/(1+$C$8)^A60)</f>
        <v/>
      </c>
      <c r="E60" s="23" t="str">
        <f>IF(C60="","",E59+C60)</f>
        <v/>
      </c>
      <c r="F60" s="23" t="str">
        <f>IF(C60="","",F59+D60)</f>
        <v/>
      </c>
      <c r="G60" s="24" t="str">
        <f>IF(C60="","",IF(AND(E60&gt;=0,E59&lt;0),A60-1+(-E59)/C60,""))</f>
        <v/>
      </c>
      <c r="H60" s="24" t="str">
        <f>IF(C60="","",IF(AND(F60&gt;=0,F59&lt;0),A60-1+(-F59)/D60,""))</f>
        <v/>
      </c>
    </row>
    <row r="61">
      <c r="A61" s="22" t="n">
        <v>24</v>
      </c>
      <c r="B61" s="7" t="n"/>
      <c r="C61" s="23" t="str">
        <f>IF(A61&lt;=$C$34,N(B61)+IF(A61=$C$34,$C$9,0),"")</f>
        <v/>
      </c>
      <c r="D61" s="23" t="str">
        <f>IF(C61="","",C61/(1+$C$8)^A61)</f>
        <v/>
      </c>
      <c r="E61" s="23" t="str">
        <f>IF(C61="","",E60+C61)</f>
        <v/>
      </c>
      <c r="F61" s="23" t="str">
        <f>IF(C61="","",F60+D61)</f>
        <v/>
      </c>
      <c r="G61" s="24" t="str">
        <f>IF(C61="","",IF(AND(E61&gt;=0,E60&lt;0),A61-1+(-E60)/C61,""))</f>
        <v/>
      </c>
      <c r="H61" s="24" t="str">
        <f>IF(C61="","",IF(AND(F61&gt;=0,F60&lt;0),A61-1+(-F60)/D61,""))</f>
        <v/>
      </c>
    </row>
    <row r="62">
      <c r="A62" s="22" t="n">
        <v>25</v>
      </c>
      <c r="B62" s="7" t="n"/>
      <c r="C62" s="23" t="str">
        <f>IF(A62&lt;=$C$34,N(B62)+IF(A62=$C$34,$C$9,0),"")</f>
        <v/>
      </c>
      <c r="D62" s="23" t="str">
        <f>IF(C62="","",C62/(1+$C$8)^A62)</f>
        <v/>
      </c>
      <c r="E62" s="23" t="str">
        <f>IF(C62="","",E61+C62)</f>
        <v/>
      </c>
      <c r="F62" s="23" t="str">
        <f>IF(C62="","",F61+D62)</f>
        <v/>
      </c>
      <c r="G62" s="24" t="str">
        <f>IF(C62="","",IF(AND(E62&gt;=0,E61&lt;0),A62-1+(-E61)/C62,""))</f>
        <v/>
      </c>
      <c r="H62" s="24" t="str">
        <f>IF(C62="","",IF(AND(F62&gt;=0,F61&lt;0),A62-1+(-F61)/D62,""))</f>
        <v/>
      </c>
    </row>
    <row r="63">
      <c r="A63" s="22" t="n">
        <v>26</v>
      </c>
      <c r="B63" s="7" t="n"/>
      <c r="C63" s="23" t="str">
        <f>IF(A63&lt;=$C$34,N(B63)+IF(A63=$C$34,$C$9,0),"")</f>
        <v/>
      </c>
      <c r="D63" s="23" t="str">
        <f>IF(C63="","",C63/(1+$C$8)^A63)</f>
        <v/>
      </c>
      <c r="E63" s="23" t="str">
        <f>IF(C63="","",E62+C63)</f>
        <v/>
      </c>
      <c r="F63" s="23" t="str">
        <f>IF(C63="","",F62+D63)</f>
        <v/>
      </c>
      <c r="G63" s="24" t="str">
        <f>IF(C63="","",IF(AND(E63&gt;=0,E62&lt;0),A63-1+(-E62)/C63,""))</f>
        <v/>
      </c>
      <c r="H63" s="24" t="str">
        <f>IF(C63="","",IF(AND(F63&gt;=0,F62&lt;0),A63-1+(-F62)/D63,""))</f>
        <v/>
      </c>
    </row>
    <row r="64">
      <c r="A64" s="22" t="n">
        <v>27</v>
      </c>
      <c r="B64" s="7" t="n"/>
      <c r="C64" s="23" t="str">
        <f>IF(A64&lt;=$C$34,N(B64)+IF(A64=$C$34,$C$9,0),"")</f>
        <v/>
      </c>
      <c r="D64" s="23" t="str">
        <f>IF(C64="","",C64/(1+$C$8)^A64)</f>
        <v/>
      </c>
      <c r="E64" s="23" t="str">
        <f>IF(C64="","",E63+C64)</f>
        <v/>
      </c>
      <c r="F64" s="23" t="str">
        <f>IF(C64="","",F63+D64)</f>
        <v/>
      </c>
      <c r="G64" s="24" t="str">
        <f>IF(C64="","",IF(AND(E64&gt;=0,E63&lt;0),A64-1+(-E63)/C64,""))</f>
        <v/>
      </c>
      <c r="H64" s="24" t="str">
        <f>IF(C64="","",IF(AND(F64&gt;=0,F63&lt;0),A64-1+(-F63)/D64,""))</f>
        <v/>
      </c>
    </row>
    <row r="65">
      <c r="A65" s="22" t="n">
        <v>28</v>
      </c>
      <c r="B65" s="7" t="n"/>
      <c r="C65" s="23" t="str">
        <f>IF(A65&lt;=$C$34,N(B65)+IF(A65=$C$34,$C$9,0),"")</f>
        <v/>
      </c>
      <c r="D65" s="23" t="str">
        <f>IF(C65="","",C65/(1+$C$8)^A65)</f>
        <v/>
      </c>
      <c r="E65" s="23" t="str">
        <f>IF(C65="","",E64+C65)</f>
        <v/>
      </c>
      <c r="F65" s="23" t="str">
        <f>IF(C65="","",F64+D65)</f>
        <v/>
      </c>
      <c r="G65" s="24" t="str">
        <f>IF(C65="","",IF(AND(E65&gt;=0,E64&lt;0),A65-1+(-E64)/C65,""))</f>
        <v/>
      </c>
      <c r="H65" s="24" t="str">
        <f>IF(C65="","",IF(AND(F65&gt;=0,F64&lt;0),A65-1+(-F64)/D65,""))</f>
        <v/>
      </c>
    </row>
    <row r="66">
      <c r="A66" s="22" t="n">
        <v>29</v>
      </c>
      <c r="B66" s="7" t="n"/>
      <c r="C66" s="23" t="str">
        <f>IF(A66&lt;=$C$34,N(B66)+IF(A66=$C$34,$C$9,0),"")</f>
        <v/>
      </c>
      <c r="D66" s="23" t="str">
        <f>IF(C66="","",C66/(1+$C$8)^A66)</f>
        <v/>
      </c>
      <c r="E66" s="23" t="str">
        <f>IF(C66="","",E65+C66)</f>
        <v/>
      </c>
      <c r="F66" s="23" t="str">
        <f>IF(C66="","",F65+D66)</f>
        <v/>
      </c>
      <c r="G66" s="24" t="str">
        <f>IF(C66="","",IF(AND(E66&gt;=0,E65&lt;0),A66-1+(-E65)/C66,""))</f>
        <v/>
      </c>
      <c r="H66" s="24" t="str">
        <f>IF(C66="","",IF(AND(F66&gt;=0,F65&lt;0),A66-1+(-F65)/D66,""))</f>
        <v/>
      </c>
    </row>
    <row r="67">
      <c r="A67" s="22" t="n">
        <v>30</v>
      </c>
      <c r="B67" s="7" t="n"/>
      <c r="C67" s="23" t="str">
        <f>IF(A67&lt;=$C$34,N(B67)+IF(A67=$C$34,$C$9,0),"")</f>
        <v/>
      </c>
      <c r="D67" s="23" t="str">
        <f>IF(C67="","",C67/(1+$C$8)^A67)</f>
        <v/>
      </c>
      <c r="E67" s="23" t="str">
        <f>IF(C67="","",E66+C67)</f>
        <v/>
      </c>
      <c r="F67" s="23" t="str">
        <f>IF(C67="","",F66+D67)</f>
        <v/>
      </c>
      <c r="G67" s="24" t="str">
        <f>IF(C67="","",IF(AND(E67&gt;=0,E66&lt;0),A67-1+(-E66)/C67,""))</f>
        <v/>
      </c>
      <c r="H67" s="24" t="str">
        <f>IF(C67="","",IF(AND(F67&gt;=0,F66&lt;0),A67-1+(-F66)/D67,""))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5" t="inlineStr">
        <is>
          <t>Cómo se usa la plantilla de TIR y VAN</t>
        </is>
      </c>
    </row>
    <row r="4" ht="30" customHeight="1">
      <c r="B4" s="26" t="inlineStr">
        <is>
          <t>1. Escribe la inversión inicial y la tasa de descuento: lo mínimo que le pides a tu dinero (lo que ganarías en otra inversión parecida o lo que te cuesta el préstamo).</t>
        </is>
      </c>
    </row>
    <row r="5" ht="30" customHeight="1">
      <c r="B5" s="26" t="inlineStr">
        <is>
          <t>2. En la tabla, escribe lo que te deja cada año: lo que entra menos lo que sale. Si un año pierdes dinero, ponlo en negativo. Hay sitio para 30 años, sin dejar años vacíos en medio.</t>
        </is>
      </c>
    </row>
    <row r="6" ht="15" customHeight="1">
      <c r="B6" s="26" t="inlineStr">
        <is>
          <t>3. VAN positivo: la inversión gana más que tu tasa de descuento. TIR: la rentabilidad anual del proyecto.</t>
        </is>
      </c>
    </row>
    <row r="7" ht="30" customHeight="1">
      <c r="B7" s="26" t="inlineStr">
        <is>
          <t>4. Las fórmulas usan las funciones de Excel VNA (NPV), TIR (IRR) y TIRM (MIRR): puedes copiarlas a tus propios cálculos.</t>
        </is>
      </c>
    </row>
    <row r="9" ht="15" customHeight="1">
      <c r="B9" s="27" t="inlineStr">
        <is>
          <t>Si los flujos cambian de signo más de una vez, puede haber varias TIR o ninguna: fíjate en el VAN.</t>
        </is>
      </c>
    </row>
    <row r="10" ht="30" customHeight="1">
      <c r="B10" s="27" t="inlineStr">
        <is>
          <t>Las celdas naranjas son las que puedes cambiar. Las demás llevan fórmulas: si las borras, la plantilla deja de calcular.</t>
        </is>
      </c>
    </row>
    <row r="11" ht="30" customHeight="1">
      <c r="B11" s="27" t="inlineStr">
        <is>
          <t>Funciona en Excel, en Google Sheets (súbela a Drive y ábrela con Hojas de cálculo) y en LibreOffice. No tiene macros.</t>
        </is>
      </c>
    </row>
    <row r="12" ht="15" customHeight="1">
      <c r="B12" s="27" t="inlineStr">
        <is>
          <t>Las cifras no llevan símbolo de moneda: sirve para euros, pesos, dólares o cualquier otra.</t>
        </is>
      </c>
    </row>
    <row r="13" ht="30" customHeight="1">
      <c r="B13" s="27" t="inlineStr">
        <is>
          <t>Es una estimación orientativa con las fórmulas habituales. Para una decisión importante, compara con la oferta o el contrato reales.</t>
        </is>
      </c>
    </row>
    <row r="15">
      <c r="B15" s="8" t="inlineStr">
        <is>
          <t>Calculadora online con estos mismos cálculos: skilio.com/calculadoras/tir-van/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TIR y VAN</dc:title>
  <dcterms:created xsi:type="dcterms:W3CDTF">2026-10-29T21:16:47Z</dcterms:created>
  <dcterms:modified xsi:type="dcterms:W3CDTF">2026-10-29T21:16:47Z</dcterms:modified>
</cp:coreProperties>
</file>